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5480" windowHeight="112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<sst xmlns="http://schemas.openxmlformats.org/spreadsheetml/2006/main" count="485" uniqueCount="278">
  <si>
    <t>год</t>
  </si>
  <si>
    <t xml:space="preserve">ВСЕГО </t>
  </si>
  <si>
    <t>Ответственный исполнитель, соисполнитель</t>
  </si>
  <si>
    <t>Отдел образования администрации Добринского муниципального района</t>
  </si>
  <si>
    <t>Отдел культуры администрации Добринского муниципального района</t>
  </si>
  <si>
    <t>МАУК "Добринский МЦКД"</t>
  </si>
  <si>
    <t>МБУК "Добринская ЦМБ"</t>
  </si>
  <si>
    <t>МБОУ ДОД "Добринская ДШИ им.Н.А.Обуховой .</t>
  </si>
  <si>
    <t xml:space="preserve">Соисполнитель: </t>
  </si>
  <si>
    <t>в том числе :</t>
  </si>
  <si>
    <t xml:space="preserve">Основное мероприятие 1 задачи 1 подпрограммы 1:  Обеспечение деятельности дошкольных учреждений и создание условий для развития дошкольного образования
</t>
  </si>
  <si>
    <t>Основное мероприятие 2 задачи 1 подпрограммы 1: Повышение уровня охвата дошкольным образованием, путем ввода дополнительных мест в учреждениях реализующих основную общеобразовательную программу дошкольного образования.</t>
  </si>
  <si>
    <t xml:space="preserve">Основное мероприятие 3 задачи 2 подпрограммы 1: Приобретение интерактивных комплексов (финансирование за счет районного бюджета в размере не менее  10%  на модернизацию общеобразовательных учреждений в условиях введения федеральных государственных стандартов образования)
</t>
  </si>
  <si>
    <t xml:space="preserve"> Отдел образования администрации Добринского муниципального района</t>
  </si>
  <si>
    <t xml:space="preserve">Основное мероприятие 5 задачи 2 подпрограммы 1: Оснащение общеобразовательных учреждений  спортивным оборудованием и инвентарем (финансирование за счет районного бюджета в размере не менее  10%)
</t>
  </si>
  <si>
    <t>Приобретение  одежды сцены, звукоусилительного оборудования,  музыкальных инструментов, специализированной мебели.</t>
  </si>
  <si>
    <t>Основное  мероприятие 1.  "Материально- техническое  оснащение  учреждений культуры"</t>
  </si>
  <si>
    <r>
      <t xml:space="preserve">Основное мероприятие 2 </t>
    </r>
    <r>
      <rPr>
        <sz val="11"/>
        <color indexed="8"/>
        <rFont val="Times New Roman"/>
        <family val="1"/>
      </rPr>
      <t>Организация и проведение  мероприятий, направленных на профилактику наркомании, алкоголизма, табакокурения среди населения</t>
    </r>
  </si>
  <si>
    <t xml:space="preserve">Ответственный исполнитель: отдел образования </t>
  </si>
  <si>
    <t xml:space="preserve"> отдел образования администрации Добринского муниципального района</t>
  </si>
  <si>
    <t>Основное мероприятие 2.Обеспечение  деятельности  культурно-досуговых учреждений муниципального района на уровне, позволяющем формировать духовно- эстетические потребности общества.</t>
  </si>
  <si>
    <t>2.1.Оплата  труда работников  муниципальных  учреждений в соответствии  с Указом Президента  Российской Федерации  от 07 мая 2012года№597 " О мероприятиях по реализации государственной социальной политики"</t>
  </si>
  <si>
    <t>2.2.Заключение  гражданско- правовых договоров на оказание услуг</t>
  </si>
  <si>
    <t>Основное мероприятие 3. Приобретение  специализированного транспорта  и звукотехнического  оборудования  для передвижного клуба по обслуживанию  сельского  населения муниципального района.</t>
  </si>
  <si>
    <t>Основное мероприятие 4. Организация  и проведение  межрегионального фестиваля в целях развития событийного туризма на территории  муниципального района.</t>
  </si>
  <si>
    <t>4.1. Организация  и проведение  ежегодного  межрегионального  фестиваля  народного творчества "Поет гармонь над Битюгом"</t>
  </si>
  <si>
    <t>Основное мероприятие 5. Межрегиональное  сотрудничество, организация  обменных  концертов на территории  муниципального района</t>
  </si>
  <si>
    <t>10.1. Оплата  труда  работников  муниципальных учреждений в соответствии с указом Президента Российской Федерации  от 7мая 2012года №597 "О  мероприятиях по реализации государственной социальной политики".</t>
  </si>
  <si>
    <t>Администрация Добринского муниципального района</t>
  </si>
  <si>
    <t>Соисполнитель:</t>
  </si>
  <si>
    <t>отдел образования администрации Добринского муниципального района</t>
  </si>
  <si>
    <t>Ответственный исполнитель: комитет экономики</t>
  </si>
  <si>
    <t>Подпрограмма 1  "Развитие  малого и среднего  предпринимательства в Добринском муниципальном районе на 2014-2020годы "</t>
  </si>
  <si>
    <t xml:space="preserve">в том числе </t>
  </si>
  <si>
    <t>Оказание информационной поддержки субъектам малого бизнеса</t>
  </si>
  <si>
    <t>Подпрограмма 2" Развитие  потребительского рынка Добринского муниципального района на 2014-2020годы"</t>
  </si>
  <si>
    <t xml:space="preserve">                                                                                                                                            Приложение 7</t>
  </si>
  <si>
    <t>Информация о ходе выполнения муниципальных  программ за счет средств муниципального бюджета</t>
  </si>
  <si>
    <t>Программа " Создание условий для развития  экономики Добринского муниципального района на 2014-2020годы"</t>
  </si>
  <si>
    <t xml:space="preserve">Основное мероприятие 1 задачи 1  подпрограммы 1 Предоставление  субсидий  субъектам  предпринимательской  деятельности, проведение  мероприятий по методической и информационной обеспеченности  малого бизнеса </t>
  </si>
  <si>
    <t>Программа  «Создание условий для обеспечения общественной безопасности населения и территории Добринского муниципального района Липецкой области на 2014-2020 годы»</t>
  </si>
  <si>
    <t>Отдел мобилизационной подготовки и делам ГО и ЧС администрации района</t>
  </si>
  <si>
    <t>Подпрограмма 1 "Осуществление  мероприятий мобилизационной подготовки, гражданской  обороны и защиты населения и территории  муниципального  района от чрезвычайных  ситуаций природного и техногенного  характера на 2014-2020годы".</t>
  </si>
  <si>
    <t>Основные мероприятия1 Задачи 2  подпрограммы 1 Финансирование на содержание  и развитие МКУ ЕДДС</t>
  </si>
  <si>
    <t xml:space="preserve">Программа «Развитие системы эффективного муниципального управления Добринского муниципального района  на 2014-2020 годы» </t>
  </si>
  <si>
    <t>управление финансов администрации Добринского муниципального района</t>
  </si>
  <si>
    <t xml:space="preserve">Основное мероприятие 1 задачи 1 подпрограммы 1:  Повышение квалификации муниципальных       
служащих 
</t>
  </si>
  <si>
    <t>Основное мероприятие 3 задачи 1 подпрограммы 1: Приобретение услуг с использованием информационно-правовых систем</t>
  </si>
  <si>
    <t>Подпрограмма 2" «Совершенствование системы управления муниципальным имуществом и земельными участками Добринского муниципального района»</t>
  </si>
  <si>
    <t>Подпрограмма 3 «Долгосрочное бюджетное планирование, совершенствование организации бюджетного процесса»</t>
  </si>
  <si>
    <t xml:space="preserve">Основное мероприятие 2 задачи 1: "Разработка проекта  районного бюджета в установленные сроки" </t>
  </si>
  <si>
    <t>Подпрограмма 4.   «Управление муниципальным долгом Добринского муниципального района»</t>
  </si>
  <si>
    <t>Подпрограмма  «Развитие кадрового потенциала муниципальной службы и информационное обеспечение деятельности органов местного самоуправления Добринского муниципального района »</t>
  </si>
  <si>
    <t>ВСЕГО</t>
  </si>
  <si>
    <t xml:space="preserve">соисполнитель: учреждения отдела образования </t>
  </si>
  <si>
    <t>Отдел  образования  администрации  Добринского  муниципального  района</t>
  </si>
  <si>
    <t>Подпрограмма 2 "Развитие  автомобильных дорог местного значения Добринского муниципального района"</t>
  </si>
  <si>
    <t>комитет ЖКХ , строительства и дорожного хозяйства</t>
  </si>
  <si>
    <t>Отдел мобилизационной подготовки и делам ГО и ЧС администрации района ВСЕГО</t>
  </si>
  <si>
    <t>ответственный исполнитель: Отдел мобилизационной подготовки и делам ГО и ЧС администрации района</t>
  </si>
  <si>
    <t>ответственный исполнитель : отдел организационно-правовой и кадровой работы администрации Добринского муниципального района</t>
  </si>
  <si>
    <t>Программа " Обеспечение  населения Добринского муниципального   района качественной инфраструктурой  и услугами  жилищно-коммунального хозяйства                       на  2014-2020 годы"</t>
  </si>
  <si>
    <t>Программа " Развитие социальной сферы  Добринского муниципального района на 2015-2020 годы "</t>
  </si>
  <si>
    <t>Подпрограмма 1" Духовно- нравственное  и физическое  развитие жителей   Добринского муниципального района "</t>
  </si>
  <si>
    <t>Подпрограмма 2" Развитие  и сохранение культуры   Добринского муниципального района "</t>
  </si>
  <si>
    <t>Основное мероприятие 3  задачи 1 подпрограммы  3. Мероприятия по социально-экономическому развитию района</t>
  </si>
  <si>
    <t xml:space="preserve">Подпрограмма 1 "Строительство, реконструкция, капитальный  ремонт объектов социальной сферы и муниципального жилого фонда,   организация газоснабжения Добринского муниципального района".  </t>
  </si>
  <si>
    <t>Взносы на капитальный ремонт  муниципальных квартир</t>
  </si>
  <si>
    <t xml:space="preserve"> комитет ЖКХ , строительства и дорожного хозяйства</t>
  </si>
  <si>
    <t>Основное мероприятие2 подпрограммы 2  Капитальный ремонт и ремонт  дворовых территорий:</t>
  </si>
  <si>
    <t>Подпрограмма 3 "Энергосбережение  и повышение энергетической  эффективности Добринского муниципального района</t>
  </si>
  <si>
    <r>
      <t xml:space="preserve">Основное мероприятие 2 подпрограммы 3 </t>
    </r>
    <r>
      <rPr>
        <sz val="11"/>
        <color indexed="8"/>
        <rFont val="Times New Roman"/>
        <family val="1"/>
      </rPr>
      <t>Установка автоматического теплового пункта в котельной администрации Добринского муниципального района</t>
    </r>
  </si>
  <si>
    <r>
      <t xml:space="preserve"> </t>
    </r>
    <r>
      <rPr>
        <b/>
        <sz val="11"/>
        <color indexed="8"/>
        <rFont val="Times New Roman"/>
        <family val="1"/>
      </rPr>
      <t>Основное мероприятие 3 подпрограммы 3</t>
    </r>
    <r>
      <rPr>
        <sz val="11"/>
        <color indexed="8"/>
        <rFont val="Times New Roman"/>
        <family val="1"/>
      </rPr>
      <t xml:space="preserve">     Субсидии  на софинансирование  работ  по  переводу  многоквартирных  домов  на  индивидуальные  источники теплоснабжения</t>
    </r>
  </si>
  <si>
    <r>
      <t xml:space="preserve">Основное мероприятие 6  подпрограммы 3   </t>
    </r>
    <r>
      <rPr>
        <sz val="11"/>
        <color indexed="8"/>
        <rFont val="Times New Roman"/>
        <family val="1"/>
      </rPr>
      <t>Содержание и  тепло, энергоснабжение  котельных</t>
    </r>
  </si>
  <si>
    <t>Подпрограмма 4 "Строительство ,  содержание  и ремонт  инженерных  сетей  водоснабжения  и  водоотведения  Добринского  муниципального  района"</t>
  </si>
  <si>
    <t xml:space="preserve">Основное мероприятие 2подпрограммы 4  Строительство  и  ремонт   объектов  водоотведения  </t>
  </si>
  <si>
    <t>Подпрограмма 3 ."Социальная поддержка  граждан и реализация  семейно-демографической политики Добринского муниципального района ".</t>
  </si>
  <si>
    <t>Подпрограмма 1 "Развитие системы дошкольного образования"</t>
  </si>
  <si>
    <t>Подпрограмма 2"Развитие  системы  общего образования"</t>
  </si>
  <si>
    <t xml:space="preserve">Основное мероприятие 1 подпрограммы 2: Создание условий для получения основного  общего образования
</t>
  </si>
  <si>
    <t xml:space="preserve">Основное мероприятие 2  подпрограммы 2 : Приобретение автотранспорта для подвоза детей в общеобразовательные учреждения (финансирование за счет районного бюджета в размере 10%)
</t>
  </si>
  <si>
    <t>Основное мероприятие 3  подпрограммы 2: Мероприятия, направленные на  модернизацию общеобразовательных учреждений, путем организации в них дистанционного обучения для обучающихся муниципальных общеобразовательных учреждений (финансирование за счет районного бюджета в размере не менее  10%)</t>
  </si>
  <si>
    <t>Основное мероприятие 4 подпрограммы 2: Повышение квалификации педагогических работников и переподготовку руководителей муниципальных образовательных учреждений (финансирование за счет районного бюджета в размере не менее  10%)</t>
  </si>
  <si>
    <t>Основное мероприятие 5 подпрограммы 2:  Оснащение общеобразовательных учреждений оборудованием для школьных столовых  (финансирование за счет районного бюджета в размере не менее  10%)</t>
  </si>
  <si>
    <t>Основное мероприятие 6  подпрограммы 2:  Текущий ремонт под установку технологического оборудования в школьных столовых</t>
  </si>
  <si>
    <t xml:space="preserve">Основное мероприятие 7 подпрограммы 2:Финансирование  на  получение лицензии  на право ведения образовательной  деятельности </t>
  </si>
  <si>
    <t xml:space="preserve">Основное мероприятие 1  подпрограммы 3: Повышение эффективности  обеспечения общедоступного и бесплатного дополнительного образования
</t>
  </si>
  <si>
    <t>Основное мероприятие 2 подпрограммы 3: Создание  материально- технических условий  для предоставления оздоровительных-образовательных услуг</t>
  </si>
  <si>
    <t>Основное мероприятие 3 задачи 3 подпрограммы 3: Повышение качества и эффективности предоставления оздоровительно-образовательных услуг (оплата труда +начисления)</t>
  </si>
  <si>
    <t>Подпрограмма  4"Поддержка одаренных детей и их наставников"</t>
  </si>
  <si>
    <t>Подпрограмма  5 "Финансовое обеспечение и контроль"</t>
  </si>
  <si>
    <t xml:space="preserve">Всего </t>
  </si>
  <si>
    <t>ИТОГО ПО МУНИЦИПАЛЬНЫМ ПРОГРАММАМ</t>
  </si>
  <si>
    <t>% исполнения</t>
  </si>
  <si>
    <t>Годовой план</t>
  </si>
  <si>
    <t>* 1Указывается причина низкого освоения средств районного  бюджета при кассовых расходах менее 95% - по итогам отчетного года.</t>
  </si>
  <si>
    <t xml:space="preserve">Верхнематренский сельсовет </t>
  </si>
  <si>
    <t xml:space="preserve">Демшинский сельсовет </t>
  </si>
  <si>
    <t xml:space="preserve">Дубовской сельсовет </t>
  </si>
  <si>
    <t xml:space="preserve">Мазейский сельсовет </t>
  </si>
  <si>
    <t>Нижнематренский  сельсовет</t>
  </si>
  <si>
    <t>Новочеркутинский  сельсовет</t>
  </si>
  <si>
    <t xml:space="preserve">Петровский сельсовет </t>
  </si>
  <si>
    <t xml:space="preserve">Пушкинский  сельсовет  </t>
  </si>
  <si>
    <t xml:space="preserve">Среднематренский  сельсовет </t>
  </si>
  <si>
    <t xml:space="preserve">Тихвинский сельсовет </t>
  </si>
  <si>
    <t xml:space="preserve">Хворостянский сельсовет </t>
  </si>
  <si>
    <t>Основное мероприятие 1подпрограммы 4  регистрация объектов водоснабжения и водоотведения</t>
  </si>
  <si>
    <t>Основное  мероприятие 3 подпрограммы1 Выполнение  плановых заданий по строительству и капитальному ремонту  объектов муниципального фонда</t>
  </si>
  <si>
    <t>Основное мероприятие3   подпрограммы 2 Строительство автомобильных дорог</t>
  </si>
  <si>
    <r>
      <t>О</t>
    </r>
    <r>
      <rPr>
        <b/>
        <sz val="11"/>
        <color indexed="8"/>
        <rFont val="Times New Roman"/>
        <family val="1"/>
      </rPr>
      <t>сновное мероприятие  4 подпрограммы 2 Содержание автомобильных дорог</t>
    </r>
  </si>
  <si>
    <t>Основное мероприятие 1 задачи 1 подпрограммы 2 Предоставление  субсидий на возмещение  части затрат юридических лиц и индивидуальных предпринимателей, осуществляющих торговое и бытовое обслуживание в сельских населенных пунктах ( кроме районного центра) направленных на приобретение автомобильного топлива для доставки товаров народного потребления (в том числе хлеба и хлебобулочных изделий) в стационарные торговые объекты, организацию развозной торговли в сельских населенных пунктах, не имеющих стационарных торговых объектов, и (или) имеющих стационарные  торговые объекты, в которых радиус пешеходной доступности до стационарного торгового объекта превышает 2 километра, сбора и доставки заказов  сельского населения  при оказании  бытовых услуг.</t>
  </si>
  <si>
    <t>Основное мероприятие 4  Задачи 1 подпрограммы 2 Предоставление  субсидий на возмещение  части затрат юридических лиц и индивидуальных предпринимателей, осуществляющих торговое и бытовое обслуживание в сельских населенных пунктах( кроме районного центра) направленных на приобретение нестационарных объектов для оказания торговых и бытовых услуг (мобильных (сборно-разборных, модульных) торговых киосков, павильонов, бытовок) расположенных в населенных пунктах, не имеющих стационарных объектов и (или) имеющих стационарные объекты, в которых радиус пешеходной доступности до стационарного объекта превышает 2 километра.</t>
  </si>
  <si>
    <t>Наименование подпрограмм, основных мероприятий</t>
  </si>
  <si>
    <t>Основное мероприятие 2  задачи 1 подпрограммы 2  Предоставление  субсидий на возмещение  части затрат юридических лиц и индивидуальных предпринимателей, осуществляющих торговое и бытовое обслуживание в сельских населенных пунктах ( кроме районного центра) направленных на приобретение грузового специализированного автотранспорта, не находившегося в эксплуатации- автолавок (автомобилей, оборудованных для организации развозной  торговли с них), хлебных фургонов и автофургонов (автомобилей, предназназначенных для  перевозки  принятых от населения  заказов на бытовые услуги  и доставки выездных бригад).</t>
  </si>
  <si>
    <t>субсидии из бюджета муниципального района на компенсацию выпадающих доходов, возникающих вследствие регулирования тарифов на перевозку пассажиров автомобильным транспортом общего пользования на территории Добринского муниципального района  ОАО " Добринское  АТП"</t>
  </si>
  <si>
    <t>Оформление  документации для регистрации прав собственности  на объекты водоснабжения и водоотведения</t>
  </si>
  <si>
    <t>Выполнение работ по устройству  наружной канализационной сети в п. Добринка</t>
  </si>
  <si>
    <t>Причины низкого освоения средств районного бюджета*</t>
  </si>
  <si>
    <t>Основное  мероприятие 1 подпрограммы 4Создание  социально-образовательных условий, гарантирующих реализацию творческого потенциала детей  района, поддержка  деятельности  одаренных  детей, преподавателей и образовательных учреждений работающих с даренными детьми</t>
  </si>
  <si>
    <r>
      <t>Основное мероприятие 1 О</t>
    </r>
    <r>
      <rPr>
        <sz val="11"/>
        <color indexed="8"/>
        <rFont val="Times New Roman"/>
        <family val="1"/>
      </rPr>
      <t>рганизация  и проведение мероприятий, направленных на приобретение населения района к регулярным занятиям физической культурой и спортом</t>
    </r>
  </si>
  <si>
    <t>5.1.Привлечение  Липецкой областной филармонии для организации концертов в муниципальном районе в целях эстетического воспитания  и продвижения классического искусства</t>
  </si>
  <si>
    <r>
      <t xml:space="preserve">Основное мероприятие 4  подпрограммы 3 </t>
    </r>
    <r>
      <rPr>
        <sz val="11"/>
        <color indexed="8"/>
        <rFont val="Times New Roman"/>
        <family val="1"/>
      </rPr>
      <t>Замена  сетевых  насосов в котельной администрации Добринского муниципального района</t>
    </r>
  </si>
  <si>
    <t xml:space="preserve">Программа "«Развитие образования  
Добринского муниципального района на 2015-2020годы»
</t>
  </si>
  <si>
    <t>Основное мероприятие 4 задачи 3 подпрограммы 1: Организация оздоровительной компании детей в лагерях с дневным пребыванием</t>
  </si>
  <si>
    <t>Основное мероприятие 5 задачи 3 подпрограммы 1: Повышение квалификации  педагогических  работников и переподготовка руководителей  муниципальных  учреждений  дополнительного  образования (финансирование за счет районного бюджета)</t>
  </si>
  <si>
    <t xml:space="preserve">ремонт инженерных  сетей водоснабжения </t>
  </si>
  <si>
    <r>
      <t xml:space="preserve">Основное мероприятие 1 подпрограммы 3 </t>
    </r>
    <r>
      <rPr>
        <sz val="11"/>
        <color indexed="8"/>
        <rFont val="Times New Roman"/>
        <family val="1"/>
      </rPr>
      <t>Замена котлов «Ишма» на котлы с большим КПД</t>
    </r>
  </si>
  <si>
    <t>Основное мероприятие 7 подпрограммы 3 Изготовление  проектно-сметной  документации на перевод квартир в МКД  на индивидуальные  источники теплоснабжения</t>
  </si>
  <si>
    <t xml:space="preserve">Основное мероприятие 3 подпрограммы 3 Своевременное и качаственное  формирование  и предоставление бюджетной отчетности </t>
  </si>
  <si>
    <r>
      <rPr>
        <b/>
        <sz val="11"/>
        <color indexed="8"/>
        <rFont val="Times New Roman"/>
        <family val="1"/>
      </rPr>
      <t xml:space="preserve">Основное мероприятие 5 подпрограммы 3 </t>
    </r>
    <r>
      <rPr>
        <sz val="11"/>
        <color indexed="8"/>
        <rFont val="Times New Roman"/>
        <family val="1"/>
      </rPr>
      <t>приобретение резервных  источников  питания (генераторов)  для  котельных</t>
    </r>
  </si>
  <si>
    <t>Основное  мероприятие 6 подпрограммы 2 Повышение эффективности  управленческих решений в области культуры</t>
  </si>
  <si>
    <t>Основное мероприятие 7. Обеспечение  количественного роста и качественного улучшения библиотечных фондов, высокого  уровня их сохранности.</t>
  </si>
  <si>
    <t>7.1. Комплектование  и техническая обработка библиотечного фонда</t>
  </si>
  <si>
    <t>7.2. Осуществление подписки на периодические издания для предоставления пользователями  библиотеки</t>
  </si>
  <si>
    <t>8.1. Оплата  труда  работников  муниципальных учреждений в соответствии с указом Президента Российской Федерации  от 7мая 2012года №597 "О  мероприятиях по реализации государственной социальной политики".</t>
  </si>
  <si>
    <t>8.2.Заключение гражданско-правовых  договоров на оказание услуг.</t>
  </si>
  <si>
    <t xml:space="preserve">8.3.Ведение  бюджетного, налогового учета, обеспечение исполнения смет доходов и расходов, предоставление отчетности  </t>
  </si>
  <si>
    <t>8.4.Создание модельных библиотек</t>
  </si>
  <si>
    <t>8.5.Обеспечение доступности  библиотек для людей с ограниченными возможностями</t>
  </si>
  <si>
    <t>Основное мероприятие 10. Внедрение  новых  информационных  и организационных  технологий библиотечной деятельности, развитие  электронных библиотек и электронной доставки документов</t>
  </si>
  <si>
    <t>10.1.Приобретение  компьютерного  оборудования и лицензионного программного  обеспечения для участия в корпоративном  проекте по внедрению программного продукта Орас Global</t>
  </si>
  <si>
    <t>Основное мероприятие 11. Обеспечение  и организация учебного процесса, содержание учреждений  дополнительного образования в сфере культуры.</t>
  </si>
  <si>
    <t>10.2.Обеспечение доступа  пользователей к  информационным  ресурсам  через Интернет (оплата за услуги связи).</t>
  </si>
  <si>
    <t>10.3.Обслуживание компьютерной техники и оргтехники.</t>
  </si>
  <si>
    <t xml:space="preserve">Основное мероприятие подпрограммы 1  Предоставление субсидий  организациям, образующим  инфраструктуру  поддержки субъектов  малого и среднего предпринимательства </t>
  </si>
  <si>
    <t>Ответственный исполнитель: комитет экономики и инвестиционной деятельности</t>
  </si>
  <si>
    <t>комитет экономики и инвестиционной деятельности администрации Добринского муниципального района</t>
  </si>
  <si>
    <t>Основное мероприятие1 подпрограммы 1 Капитальный ремонт  учреждений образования, культуры: в том числе:</t>
  </si>
  <si>
    <t>Каверинский сельсовет</t>
  </si>
  <si>
    <t xml:space="preserve">Дуровский сельсовет </t>
  </si>
  <si>
    <t>Добринский сельсовет</t>
  </si>
  <si>
    <t xml:space="preserve">Богородицкий  сельсовет </t>
  </si>
  <si>
    <t xml:space="preserve">Березнеговатский сельсовет </t>
  </si>
  <si>
    <t>Талицкий  сельсовет</t>
  </si>
  <si>
    <r>
      <t>О</t>
    </r>
    <r>
      <rPr>
        <b/>
        <sz val="11"/>
        <color indexed="8"/>
        <rFont val="Times New Roman"/>
        <family val="1"/>
      </rPr>
      <t>сновное мероприятие 5 подпрограммы 2 Организация  транспортного обслуживания населения автомобильным транспортом в том числе:</t>
    </r>
  </si>
  <si>
    <t>Основное мероприятие 8 Техническое  перевооружение  газовых котельных</t>
  </si>
  <si>
    <t>отдел организационно- кадровой работы администрации Добринского муниципального района</t>
  </si>
  <si>
    <t>Основное мероприятие 3 задачи 1 подпрограммы 1: Обеспечение  готовности объектов электросетевого хозяйства к присоединению энергопринимающих  устройств в учреждениях, реализующих основную общеобразовательную программу дошкольного образования</t>
  </si>
  <si>
    <t>Основное мероприятие 4 подпрограммы 1 Повышение  квалификации  педагогических работников и переподготовку образовательных учреждений (финансирование  за счет  районного бюджета в размере не менее 10%)</t>
  </si>
  <si>
    <t>Основное мероприятие 5 подпрограммы 1 : Оснащение  общеобразовательных  учреждений системой видеонаблюдения</t>
  </si>
  <si>
    <t>Основное мероприятие 6 подпрограммы 1 : Создание в дошкольных образовательных  организациях условий для получения детьми  инвалидами качественного образования</t>
  </si>
  <si>
    <t>Основное мероприятие 8подпрограммы 2:Оснащение общеобразовательных уреждений  системой видеонаблюдения</t>
  </si>
  <si>
    <t xml:space="preserve">Подпрограмма 3  "Развитие   системы дополнительного    образования, организация отдыха и оздоровления  детей в каникулярное время" </t>
  </si>
  <si>
    <t>Основное мероприятие 2 подпрограммы 4 Предоставление  мер социальной поддержки гражданам в перод их обучения, в организациях, осуществляющих образовательную деятельность по программам высшего профессионального образования по направлению подготовки   "Образование и педагогика"</t>
  </si>
  <si>
    <t xml:space="preserve">Основное мероприятие 5 подпрограммы 2 Предоставление субсидий на возмещекние части затрат юридических лиц и индвидуальных  предпринимателей, осуществляющих торговое обслуживание в сельских населенных пунктах  кроме районных центров, направленных  на приобретение  торгового и холодильного оборудования для предприятий розничной торговли, расположенных в населенных пунктах с численностью проживающего населения  не более 300 человек </t>
  </si>
  <si>
    <t xml:space="preserve">Основное мероприятие 6 подпрограммы2 Предоставление субсидий  на возмещение части затрат юридических лиц и индивидуальных предпринимателей, осуществляющих торговое обслуживание в сельских населенных пунктах кроме районных центров, направленных  на приобретение  торгового и холодильного оборудования для специализированных  торговых предприятий по продаже сельскохозяйственной продукции  </t>
  </si>
  <si>
    <t xml:space="preserve">Содержание КНС в с.Дубовое </t>
  </si>
  <si>
    <t>Основное мероприятие 3 подпрограммы 4 Приобретение  коммунальной техники</t>
  </si>
  <si>
    <t xml:space="preserve">Основное мероприятие 7 подпрограммы 3 Проведение торжественных мероприятий, посвященных празднованию Дня Победы </t>
  </si>
  <si>
    <t>Основное мероприятие 10 подпрограммы 3 Участие  делегаций в районных и областных  совещаниях, конкурсах, семинарах, съездах</t>
  </si>
  <si>
    <r>
      <rPr>
        <b/>
        <sz val="11"/>
        <color indexed="8"/>
        <rFont val="Times New Roman"/>
        <family val="1"/>
      </rPr>
      <t>Основное мероприятие 12</t>
    </r>
    <r>
      <rPr>
        <sz val="11"/>
        <color indexed="8"/>
        <rFont val="Times New Roman"/>
        <family val="1"/>
      </rPr>
      <t xml:space="preserve"> Участие в региональных , межрегиональных , всероссийских, международных семинарах, совещаниях, а также в мероприятиях по обмену опытом, повышению квалификации и переподготовки кадров учреждений культуры </t>
    </r>
  </si>
  <si>
    <t>Управление финансов администрации Добринского муниципального района</t>
  </si>
  <si>
    <t>Основное мероприятие 7 подпрограммы 1Финансовое обеспечение деятельности аппарата управления</t>
  </si>
  <si>
    <t>Основное меропрятие 8 подпрограммы 1 Специальная оценка условий труда</t>
  </si>
  <si>
    <t>всего</t>
  </si>
  <si>
    <t>Предоставление субсидий  юридическим лицам,  являющимся  субъектами  малого  предпринимательства , и индивидуальным предпринимателям  ( за ислючением  сельскохозяйственных  потребительских  кооперативов) ( далее - субъекты  предпринимательства)  на возмещение  части  затрат,  направленных на приобретение  грузового автотранспорта в том  числе специализированном, и (или) технологическом, и  (или) холодильном оборудовании для установки в нем</t>
  </si>
  <si>
    <t>Предоставление субсидий  юридическим лицам,  являющимся  субъектами  малого  предпринимательства , и индивидуальным предпринимателям  ( за ислючением  сельскохозяйственных  потребительских  кооперативов) ( далее - субъекты  предпринимательства)  для получения субсидии  на уплату процентов по кредитам</t>
  </si>
  <si>
    <t xml:space="preserve">Предоставление субсидий  юридическим лицам,  являющимся  субъектами  малого  предпринимательства , и индивидуальным предпринимателям  ( за ислючением  сельскохозяйственных  потребительских  кооперативов) ( далее - субъекты  предпринимательства)  на возмещение  части  затрат,  направленных на приобретение  основного  технологического, холодильного, грузоподъемного, транспортирующего и погрузочно-разгрузочного оборудования   </t>
  </si>
  <si>
    <t xml:space="preserve">Предоставление субсидий  юридическим лицам,  являющимся  субъектами  малого  предпринимательства , и индивидуальным предпринимателям  ( за ислючением  сельскохозяйственных  потребительских  кооперативов) ( далее - субъекты  предпринимательства)  на возмещение  части  затрат,  направленных на уплату  арендованных в текущем году  складских помещений  для длительного  хранения  картофеля, овощей и плодов </t>
  </si>
  <si>
    <t xml:space="preserve">Предоставление субсидий  юридическим лицам,  являющимся  субъектами  малого  предпринимательства , и индивидуальным предпринимателям  ( за ислючением  сельскохозяйственных  потребительских  кооперативов) ( далее - субъекты  предпринимательства)  на приобретение в текущем году упаковочных  материалов и тары, не находившихся  в эксплуатации, для  осуществления  заготовительной  деятельности  и реализации  сельскохозяйственной  продукции </t>
  </si>
  <si>
    <t xml:space="preserve">Предоставление субсидий  юридическим лицам,  являющимся  субъектами  малого  предпринимательства , и индивидуальным предпринимателям  ( за ислючением  сельскохозяйственных  потребительских  кооперативов) ( далее - субъекты  предпринимательства)  на возмещение  части  затрат,  стоимости  перевозки  сельскохозяйственной  продукции, закупленной  у личных подсобных  хозяйств Добринского района, в текущем годуспециализированным  автомобильным  транспортом грузоподъемностьюсвыше 5 тонн за пределы региона. </t>
  </si>
  <si>
    <t xml:space="preserve">Предоставление субсидий  юридическим лицам,  являющимся  субъектами  малого  предпринимательства , и индивидуальным предпринимателям  ( за ислючением  сельскохозяйственных  потребительских  кооперативов) ( далее - субъекты  предпринимательства)  на возмещение  части  затрат, направленных на приобретение и установленных в текущем году специализированных торговых павильонах, не находившихся  ранее в эксплуатации, по продаже плодоовощной продукции на территории Добринского района </t>
  </si>
  <si>
    <t>Основное мероприятие 8 Содержание  и обеспечение деятельности  муниципальных библиотек</t>
  </si>
  <si>
    <t>8.6.Устранение недостатков по исполнению санитарно-гигиенических норм для обеспечения прав   потребителей библиотечных услуг</t>
  </si>
  <si>
    <t>Изготовление технического плана на а/д Плавица- д.Покровка</t>
  </si>
  <si>
    <t>8.7.Содержание фидиала "Краеведческий музей"</t>
  </si>
  <si>
    <t>Основное мероприятие 8 Задачи 1 подпрограммы 2 Предоставление  юридическим лицам и индивидуальным  предпринимателям субсидий на возмещение  части затрат   направленных на реконструкцию и ремонт объектов торгового, бытового обслуживания и общественного питания сельского населения.</t>
  </si>
  <si>
    <t>Подпрограмма 3"Развитие кооперации в Добринском муниципальном районе на 2017-2020годы"</t>
  </si>
  <si>
    <r>
      <t xml:space="preserve">Основное мероприяте 1подпрограммы 3 </t>
    </r>
    <r>
      <rPr>
        <i/>
        <sz val="11"/>
        <color indexed="8"/>
        <rFont val="Times New Roman"/>
        <family val="1"/>
      </rPr>
      <t>Оказание  информацонной  поддержки кооперативам</t>
    </r>
  </si>
  <si>
    <t>Капитальный ремонт здания МБОУ детский сад п. Петровский (замена кровли)</t>
  </si>
  <si>
    <t>Капитальный ремонт здания МБУ ДО ДЮЦ "Ритм" п. Добринка (устройство вентилируемого фасада)</t>
  </si>
  <si>
    <t>Ремонт кабинетов  администрации района</t>
  </si>
  <si>
    <t>строительство а/д в с. Талицкий Чамлык ул. Центральная</t>
  </si>
  <si>
    <t>комитет  экономики и инвестиционной деятельности</t>
  </si>
  <si>
    <t>Основное мероприятие 9 подпрограммы 3 Модернизация системы теплоснабжения МАУ ДО "ДЮСШ "Жемчужина" п. Добринка с применением энергосберегающего оборудования и технологий</t>
  </si>
  <si>
    <t>Основное мероприятие 8 задачи 2 подпрограммы 5:Обеспечение деятельности финансово-экономической службы</t>
  </si>
  <si>
    <t>Основное мероприятие 10 задачи 2 подпрограммы 5Повышение эффективности управленческих решений</t>
  </si>
  <si>
    <t>Предоставление субсидий  начинающим  субъектам  малого предпринимательства (за исключением производственных    кооперативов, потребительских  кооперативов и крестьянских (фермерских   хозяйств) на возмещение затрат по организации и развитию собственного дела.</t>
  </si>
  <si>
    <t>Основное мероприятие 1 Задачи 3подпрограммы1 Предоставление  субсидий юридическим лицам и индивидуальным предпринимателям из районного бюджета направленных на развитие сельскохозяйственного производства в поселениях в части стимулирования развития заготовительной деятельности и (или) первичной переработки сельскохозяйственной продукции</t>
  </si>
  <si>
    <t xml:space="preserve"> Предоставление субсидий  юридическим лицам,  являющимся  субъектами  малого  предпринимательства, и индивидуальным  предпринимателям (за исключением сельскохозяйственных потребительских кооперативов)  (далее – субъекты предпринимательства ) на  возмещение части затрат,  направленных на приобретение в текущем году  по фактическим  ценам, но не выше  средней цены, сложившейся в отчетном периоде на территории  области, по данным  территориального органа  Федеральной  службы государственной  статистики по Липецкой области, автомобильном топливе для закупки сельскохозяйственной продукции у личных подсобных хозяйств Добринского района в населенных пунктах, расположенных далее 2 км от районного центра</t>
  </si>
  <si>
    <t xml:space="preserve">Основное мероприятие 10 подпрограммы 2 
Предоставление субсидий на возмещение части затрат юридических лиц и индивидуальных предпринимателей, осуществляющих торговое обслуживание в сельских населенных пунктах (кроме районного центра), направленных на приобретение автомобильных шин для автолавок (автомобилей, оборудованных для организации развозной торговли с них).
</t>
  </si>
  <si>
    <t xml:space="preserve"> Основное мероприятие 1 Задачи 2 подпрограммы 1 Предоставление  субсидий сельскохозяйственным кредитным потребительским  кооперативам </t>
  </si>
  <si>
    <t>Предоставление  субсидий на возмещение  части затрат на возмещение части затрат по обслуживанию рпасчетного  счета  кооператива в банках на 2018 год</t>
  </si>
  <si>
    <t>Мероприятие 3.2.4. Предоставление субсидий сельскохозяйственным кредитным потребительским кооперативам второго уровня для формирования собственных средств кооперативам с целью пополнения фонда финансовой взаимопомощи для поддержки осуществления предпринимательской субъектов малого и среднего предпринимательства  и сельскохозяйственной деятельности граждан, ведущих личное подсобное хозяйство</t>
  </si>
  <si>
    <t>Мероприятие 3.2.5.Предоставление субсидий сельскохозяйственным кредитным потребительским кооперативам на возмещение части затрат по вступлению кооперативов в Ассоциацию сельскохозяйственных потребительских кредитных кооперативов.</t>
  </si>
  <si>
    <t>Основное мероприятие 4 подпрограммы 3 Социальная поддержка граждан</t>
  </si>
  <si>
    <r>
      <rPr>
        <b/>
        <sz val="12"/>
        <color indexed="8"/>
        <rFont val="Times New Roman"/>
        <family val="1"/>
      </rPr>
      <t>Основное мероприятие 5</t>
    </r>
    <r>
      <rPr>
        <sz val="12"/>
        <color indexed="8"/>
        <rFont val="Times New Roman"/>
        <family val="1"/>
      </rPr>
      <t xml:space="preserve">  подпрограммы  3.Проведение торжественных мероприятий, направленных на повышение престижа благополучных семей и общественной значимости труда родителей по воспитанию детей. </t>
    </r>
  </si>
  <si>
    <r>
      <t>Основное мероприятие 2   подпрограммы  3.Информирование населения о социально-экономическом и культурном  развитии</t>
    </r>
    <r>
      <rPr>
        <sz val="12"/>
        <color indexed="8"/>
        <rFont val="Times New Roman"/>
        <family val="1"/>
      </rPr>
      <t xml:space="preserve"> (Предоставление субсидии на выполнение муниципального задания  МАУ "Редакция газеты "Добринские вести")</t>
    </r>
  </si>
  <si>
    <r>
      <t>О</t>
    </r>
    <r>
      <rPr>
        <b/>
        <sz val="12"/>
        <color indexed="8"/>
        <rFont val="Times New Roman"/>
        <family val="1"/>
      </rPr>
      <t xml:space="preserve">сновное мероприятие 1  подпрограммы  3. </t>
    </r>
    <r>
      <rPr>
        <sz val="12"/>
        <color indexed="8"/>
        <rFont val="Times New Roman"/>
        <family val="1"/>
      </rPr>
      <t xml:space="preserve">Доплаты  к пенсиям муниципальным служащим района. </t>
    </r>
  </si>
  <si>
    <t>Отдел  молодежи, спорта и демографии администрации Добринского района</t>
  </si>
  <si>
    <t>Основное мероприятие 1 подпрограммы 2: Оформление  технической документации,  кадастровых паспортов, межевание земель, регистрация права муниципальной собственности на имущество казны Добринского муниципального района,
проведение оценки муниципального имущества и земельных участков, находящихся в муниципальной собственности, 
систематизация и хранение документов по приватизации муниципального имущества</t>
  </si>
  <si>
    <t>Основное мероприятие 1подпрограммы 4 Обслуживание муниципального  долга районного бюджета</t>
  </si>
  <si>
    <t>Устройство системы внутреннего и наружного противопожарного водоснабжения в ДК п. Добринка</t>
  </si>
  <si>
    <t>муниципальное    автономное  учреждение  культуры " Добринский  межпоселенческий  центр культуры  и  досуга"</t>
  </si>
  <si>
    <t xml:space="preserve">Основное  мероприятие 2 подпрограммы 1 Строительство объектов учреждений образования </t>
  </si>
  <si>
    <t>Строительство площадки с искуственной травой в МБОУ "Лицей №1" п.Добринка</t>
  </si>
  <si>
    <t>Корректировка  схем  территориального  планирования, генеральных  планов  и правил  землепользования  и застройки</t>
  </si>
  <si>
    <t>субсидии  на  софинансирование  работ  по  капитальному  ремонту  многоквартирных  домов</t>
  </si>
  <si>
    <t>Основное мероприятие 6  подпрограммы 2 Разработка комплексной схемы организации дорожного движения Добринского муниципального района</t>
  </si>
  <si>
    <t>Основное мероприятие 6  подпрограммы3Содержание  и тепло, энергоснабжение котельных и мунципальных зданий</t>
  </si>
  <si>
    <t xml:space="preserve">Основное мероприятие 8 подпрограммы 3 Подготовка и проведение  торжественных  мероприятий, посвященных празднованию День  работника сельского  хозяйства и перерабатывающей промышленности </t>
  </si>
  <si>
    <t xml:space="preserve">Основное мероприятие 9 подпрограммы    3Подготовка и проведение районных мероприятий, фестивалей, конкурсов </t>
  </si>
  <si>
    <t>8.8.Обеспечение участия работников  библиотеки в мероприятиях по переподготовке и повышению квалификации  кадров</t>
  </si>
  <si>
    <t>Основное мероприятие6 подпрограммы3 Проведение мероприятий для детей, оставшимся без попечения родителей и для опекунских и приемных детей</t>
  </si>
  <si>
    <t>отдел земельных отношений администрации Добринского муниципального района</t>
  </si>
  <si>
    <t>2.3Содержание и обеспечение деятельности, безопасности помещений, территории культурно-досугового центра, автотранспорта</t>
  </si>
  <si>
    <t>2.4.Приобретение сценического комплекса</t>
  </si>
  <si>
    <t>2.5.Приобретение оргтехники для развития туристическо-информационных услуг</t>
  </si>
  <si>
    <t>Основное мероприятие 6 подпрограммы 3Обеспечение  персонифицированного финансирования дополнительного образования детей</t>
  </si>
  <si>
    <t xml:space="preserve"> 4.1.Фельдшерское сопровождение больных с почечной недостаточностью в Липецкую ОКБ для проведения процедуры гемодиализа инвалидам 1-3группы.</t>
  </si>
  <si>
    <t>4.3..Организация  и проведение мероприятий общественной организацией Всероссийскогообщества инвалидов и ЛРО ВОО ветеранов (пенсионеров)войны, труда, Вооруженных сил  и правоохранительных органов.</t>
  </si>
  <si>
    <t>4.4.Единовременная выплата на рождение ребенка</t>
  </si>
  <si>
    <t>Основное мероприятие 10подпрограммы 3Участие делегаций в районных и областных совещаниях, конкурсах, добровольческих акциях,семинарах,съездах</t>
  </si>
  <si>
    <t>Оснащение спортивным инвентарем и оборудованием открытого плоскостного сооружения в МБОУ "Лицей №1" п. Добринка</t>
  </si>
  <si>
    <t>Реализация направления расходов основного мероприятия "Строительство сетей газопровода" (Закупка товаров, работ и услуг для обеспечения государственных (муниципальных) услуг)</t>
  </si>
  <si>
    <r>
      <rPr>
        <b/>
        <sz val="12"/>
        <color indexed="8"/>
        <rFont val="Times New Roman"/>
        <family val="1"/>
      </rPr>
      <t xml:space="preserve">Основное  мероприятие 4 подпрограммы 1 </t>
    </r>
    <r>
      <rPr>
        <sz val="12"/>
        <color indexed="8"/>
        <rFont val="Times New Roman"/>
        <family val="1"/>
      </rPr>
      <t xml:space="preserve">  Строительство  сетей  газопровода</t>
    </r>
  </si>
  <si>
    <t>Отдел ЖКХ</t>
  </si>
  <si>
    <r>
      <t>О</t>
    </r>
    <r>
      <rPr>
        <b/>
        <sz val="11"/>
        <color indexed="8"/>
        <rFont val="Times New Roman"/>
        <family val="1"/>
      </rPr>
      <t xml:space="preserve">сновное мероприятие 1подпрограммы 2 Капитальный  ремонт  и  ремонт автомобильных дорог  </t>
    </r>
  </si>
  <si>
    <t xml:space="preserve"> отдел строительства и дорожного хозяйства</t>
  </si>
  <si>
    <t>Ответственный исполнитель: отдел строительства  и дорожного  хозяйства</t>
  </si>
  <si>
    <t xml:space="preserve">1.1.Капитальный  ремонт  и  ремонт автомобильных дорог  </t>
  </si>
  <si>
    <t>1.2.Резерв муниципального района</t>
  </si>
  <si>
    <t xml:space="preserve">1.3.Ремонт а/дороги п.Добринка ул. Воронского и в п. Пролетарий ул. Солнечная </t>
  </si>
  <si>
    <t>4.1.содержание  автомобильных  дорог</t>
  </si>
  <si>
    <t>соисполнитель: отдел жкх</t>
  </si>
  <si>
    <t>соисполнитель:Муниципальное автономное учреждение культуры "Добринский межпоселенческий центр культуры и досуга"</t>
  </si>
  <si>
    <t xml:space="preserve">соисполнитель:  учреждения отдела образования </t>
  </si>
  <si>
    <t>соисполнитель: комитет  экономики</t>
  </si>
  <si>
    <t>за    2018  года.</t>
  </si>
  <si>
    <t>Расходы отчетного периода  2018г</t>
  </si>
  <si>
    <t>2018 год         Факт</t>
  </si>
  <si>
    <t>4.2 Возмещение затрат за оказание услуг по распределению гуманитарной помощи малообеспеченным гражданам и гражданам, оказавшимся в трудной жизненной ситуации пунктом социальной помощи «Милосердие»</t>
  </si>
  <si>
    <t>мероприятия по обеспечению транспортной безопасности</t>
  </si>
  <si>
    <t xml:space="preserve">Основное мероприятие 10 подпрогаммы 3 Модернизация и реконструкция системы теплоснабжения с применением энергосберегающего оборудования и технологий здания МАУК "Добринский МЦКиД" п.Добринка, ул.Ленинская, 4 (без ГВС) </t>
  </si>
  <si>
    <t>Основное мероприятие 11 подпрограммы 3 Модернизация и реконстрцкция системы теплоснабжения с применением энергосберегающего оборудования и технологий комплекса зданий МБОУ "Лицей №1" п.Добринка, ул.Ленинская, 3 без ГВС</t>
  </si>
  <si>
    <t>отдел жилищно-коммунального хозяйства</t>
  </si>
  <si>
    <t>Основное мероприятие 12 подпрограммы 3 Модернизация системы теплоснабжения административного здания п. Добринка, ул. Октябрьская, 43</t>
  </si>
  <si>
    <t xml:space="preserve">Основное мероприятие 13 подпрограммы 3 Модернизация системы теплоснабжения мастерских МБОУ СОШ с.Дубовое </t>
  </si>
  <si>
    <t xml:space="preserve">Основное мероприятие 14 подпрограммы 3 Модернизация системы теплоснабжения МБОУ СОШ с.Дубовое </t>
  </si>
  <si>
    <t>Основное мероприятие 15 подпрограммы 3 Модернизация и реконструкция системы теплоснабжения с применением энергосберегающего оборудования и технологий (котельная здания Управления финансов администрации Добринского муниципального района, п.Добринка, ул. Октябрьская, д.25)</t>
  </si>
  <si>
    <t>ответственный  исполнитель: отдел жилищно-коммунального хозяйства</t>
  </si>
  <si>
    <t>Капитальный ремонт здания МБОУ СШ п.Петровский (ремонт фасада)</t>
  </si>
  <si>
    <t>Капитальный ремонт здания МБОУ СОШ №2 п.Добринка (коридоры, перегородки), п.Добринка, ул.Народная, д.1</t>
  </si>
  <si>
    <t>Капитальный ремонт здания МБОУ СОШ №2 п.Добринка (ремонт кровли), п.Добринка, ул.Октябрьская, д.76</t>
  </si>
  <si>
    <t>Капитальный  ремонт здания  МБОУ СОШ         с. Нижняя  Матренка  (замена кровли)</t>
  </si>
  <si>
    <t>Капитальный ремонт крыши пристроечной части здания со стороны главного фасада МАУ ДО "ДЮСШ "Жемчужина" п. Добринка</t>
  </si>
  <si>
    <t>Капитальный ремонт здания МАУ ДО "ДЮСШ "Жемчужина" п. Добринка. Устройство тренажерных залов</t>
  </si>
  <si>
    <t>Предоставление межбюджетных трансфертов сельским поселениям на осуществление переданных полномочий по приобретению муниципального жилья (межбюджетные трансферты)</t>
  </si>
  <si>
    <t>Ремонт здания Управления финансов администрации района (закупка товаров, работ и услуг для обеспечения государственных (муниципальных) нужд)</t>
  </si>
  <si>
    <t>муниципальное автономное учреждение культуры "Добринский межпоселенческий центр культуры и досуга"</t>
  </si>
  <si>
    <t>оотдел архитектуры строительства</t>
  </si>
  <si>
    <t>отдел архитектуры строительства</t>
  </si>
  <si>
    <t>Ответственный исполнитель: отдел архитектуры строительства</t>
  </si>
  <si>
    <t>Ответственный исполнитель:отдел архитектуры строительства</t>
  </si>
  <si>
    <t>соисполнитель :отдел жилищно-коммунального хозяйства</t>
  </si>
  <si>
    <r>
      <t xml:space="preserve">Основное мероприятие3 </t>
    </r>
    <r>
      <rPr>
        <sz val="11"/>
        <color indexed="8"/>
        <rFont val="Times New Roman"/>
        <family val="1"/>
      </rPr>
      <t>Организация и  проведение  мероприятий, направленных для повышения гражданской активности и ответственности  молодежи  и развитие молодежного  и детского движения</t>
    </r>
  </si>
  <si>
    <t>исп.Нехороших О.М. 21507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</si>
</sst>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"/>
    <numFmt numFmtId="171" formatCode="#,##0.000"/>
    <numFmt numFmtId="172" formatCode="0.0000"/>
    <numFmt numFmtId="173" formatCode="0.00000"/>
    <numFmt numFmtId="174" formatCode="0.000000"/>
    <numFmt numFmtId="175" formatCode="0.0000000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i/>
      <u val="single"/>
      <sz val="16"/>
      <name val="Times New Roman"/>
      <family val="1"/>
    </font>
    <font>
      <b/>
      <sz val="14"/>
      <name val="Times New Roman"/>
      <family val="1"/>
    </font>
    <font>
      <b/>
      <u val="single"/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b/>
      <u val="single"/>
      <sz val="14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u val="single"/>
      <sz val="14"/>
      <name val="Times New Roman"/>
      <family val="1"/>
    </font>
    <font>
      <sz val="14"/>
      <name val="Times New Roman"/>
      <family val="1"/>
    </font>
    <font>
      <i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6"/>
      <color indexed="8"/>
      <name val="Times New Roman"/>
      <family val="1"/>
    </font>
    <font>
      <u val="single"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u val="single"/>
      <sz val="16"/>
      <color indexed="10"/>
      <name val="Times New Roman"/>
      <family val="1"/>
    </font>
    <font>
      <b/>
      <sz val="16"/>
      <color indexed="10"/>
      <name val="Times New Roman"/>
      <family val="1"/>
    </font>
    <font>
      <sz val="16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Calibri"/>
      <family val="2"/>
    </font>
    <font>
      <b/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b/>
      <u val="single"/>
      <sz val="16"/>
      <color theme="1"/>
      <name val="Times New Roman"/>
      <family val="1"/>
    </font>
    <font>
      <u val="single"/>
      <sz val="14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u val="single"/>
      <sz val="16"/>
      <color rgb="FFFF0000"/>
      <name val="Times New Roman"/>
      <family val="1"/>
    </font>
    <font>
      <b/>
      <sz val="16"/>
      <color rgb="FFFF0000"/>
      <name val="Times New Roman"/>
      <family val="1"/>
    </font>
    <font>
      <sz val="16"/>
      <color rgb="FFFF0000"/>
      <name val="Times New Roman"/>
      <family val="1"/>
    </font>
    <font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Calibri"/>
      <family val="2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 style="medium"/>
      <top/>
      <bottom/>
    </border>
    <border>
      <left/>
      <right style="thin"/>
      <top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7" borderId="7" applyNumberFormat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7" fillId="31" borderId="0" applyNumberFormat="0" applyBorder="0" applyAlignment="0" applyProtection="0"/>
  </cellStyleXfs>
  <cellXfs count="508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0" fillId="32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68" fillId="0" borderId="10" xfId="0" applyFont="1" applyFill="1" applyBorder="1" applyAlignment="1">
      <alignment/>
    </xf>
    <xf numFmtId="0" fontId="69" fillId="0" borderId="10" xfId="0" applyFont="1" applyFill="1" applyBorder="1" applyAlignment="1">
      <alignment horizontal="center" vertical="center" wrapText="1"/>
    </xf>
    <xf numFmtId="0" fontId="70" fillId="33" borderId="10" xfId="0" applyFont="1" applyFill="1" applyBorder="1" applyAlignment="1">
      <alignment horizontal="center" vertical="center" wrapText="1"/>
    </xf>
    <xf numFmtId="0" fontId="71" fillId="33" borderId="10" xfId="0" applyFont="1" applyFill="1" applyBorder="1" applyAlignment="1">
      <alignment horizontal="center"/>
    </xf>
    <xf numFmtId="164" fontId="72" fillId="33" borderId="10" xfId="0" applyNumberFormat="1" applyFont="1" applyFill="1" applyBorder="1" applyAlignment="1">
      <alignment horizontal="center"/>
    </xf>
    <xf numFmtId="164" fontId="72" fillId="33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71" fillId="33" borderId="14" xfId="0" applyFont="1" applyFill="1" applyBorder="1" applyAlignment="1">
      <alignment horizontal="center"/>
    </xf>
    <xf numFmtId="0" fontId="73" fillId="0" borderId="10" xfId="0" applyFont="1" applyBorder="1" applyAlignment="1">
      <alignment horizontal="center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9" fillId="34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164" fontId="70" fillId="33" borderId="10" xfId="0" applyNumberFormat="1" applyFont="1" applyFill="1" applyBorder="1" applyAlignment="1">
      <alignment horizontal="center" vertical="center"/>
    </xf>
    <xf numFmtId="2" fontId="74" fillId="0" borderId="10" xfId="0" applyNumberFormat="1" applyFont="1" applyBorder="1" applyAlignment="1">
      <alignment horizontal="center" vertical="center"/>
    </xf>
    <xf numFmtId="164" fontId="74" fillId="0" borderId="10" xfId="0" applyNumberFormat="1" applyFont="1" applyBorder="1" applyAlignment="1">
      <alignment horizontal="center" vertical="center"/>
    </xf>
    <xf numFmtId="2" fontId="70" fillId="33" borderId="10" xfId="0" applyNumberFormat="1" applyFont="1" applyFill="1" applyBorder="1" applyAlignment="1">
      <alignment horizontal="center" vertical="center"/>
    </xf>
    <xf numFmtId="2" fontId="74" fillId="33" borderId="10" xfId="0" applyNumberFormat="1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 wrapText="1"/>
    </xf>
    <xf numFmtId="0" fontId="13" fillId="9" borderId="10" xfId="0" applyFont="1" applyFill="1" applyBorder="1" applyAlignment="1">
      <alignment horizontal="center" vertical="center" wrapText="1"/>
    </xf>
    <xf numFmtId="2" fontId="74" fillId="9" borderId="10" xfId="0" applyNumberFormat="1" applyFont="1" applyFill="1" applyBorder="1" applyAlignment="1">
      <alignment horizontal="center" vertical="center"/>
    </xf>
    <xf numFmtId="0" fontId="14" fillId="9" borderId="10" xfId="0" applyFont="1" applyFill="1" applyBorder="1" applyAlignment="1">
      <alignment horizontal="center" vertical="center" wrapText="1"/>
    </xf>
    <xf numFmtId="164" fontId="14" fillId="9" borderId="10" xfId="0" applyNumberFormat="1" applyFont="1" applyFill="1" applyBorder="1" applyAlignment="1">
      <alignment horizontal="center" vertical="center" wrapText="1"/>
    </xf>
    <xf numFmtId="164" fontId="14" fillId="9" borderId="14" xfId="0" applyNumberFormat="1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vertical="center" wrapText="1"/>
    </xf>
    <xf numFmtId="0" fontId="70" fillId="33" borderId="17" xfId="0" applyFont="1" applyFill="1" applyBorder="1" applyAlignment="1">
      <alignment horizontal="center" vertical="center" wrapText="1"/>
    </xf>
    <xf numFmtId="164" fontId="70" fillId="33" borderId="19" xfId="0" applyNumberFormat="1" applyFont="1" applyFill="1" applyBorder="1" applyAlignment="1">
      <alignment horizontal="center" vertical="center"/>
    </xf>
    <xf numFmtId="0" fontId="69" fillId="33" borderId="10" xfId="0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8" fillId="34" borderId="10" xfId="0" applyFont="1" applyFill="1" applyBorder="1" applyAlignment="1">
      <alignment horizontal="center" vertical="center"/>
    </xf>
    <xf numFmtId="2" fontId="74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164" fontId="74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left" vertical="center" wrapText="1"/>
    </xf>
    <xf numFmtId="0" fontId="68" fillId="34" borderId="10" xfId="0" applyFont="1" applyFill="1" applyBorder="1" applyAlignment="1">
      <alignment vertical="center" wrapText="1"/>
    </xf>
    <xf numFmtId="0" fontId="69" fillId="34" borderId="10" xfId="0" applyFont="1" applyFill="1" applyBorder="1" applyAlignment="1">
      <alignment horizontal="center" vertical="center"/>
    </xf>
    <xf numFmtId="0" fontId="69" fillId="34" borderId="14" xfId="0" applyFont="1" applyFill="1" applyBorder="1" applyAlignment="1">
      <alignment horizontal="center" vertical="center"/>
    </xf>
    <xf numFmtId="0" fontId="68" fillId="34" borderId="14" xfId="0" applyFont="1" applyFill="1" applyBorder="1" applyAlignment="1">
      <alignment horizontal="center" wrapText="1"/>
    </xf>
    <xf numFmtId="0" fontId="68" fillId="34" borderId="20" xfId="0" applyFont="1" applyFill="1" applyBorder="1" applyAlignment="1">
      <alignment horizontal="left" wrapText="1"/>
    </xf>
    <xf numFmtId="0" fontId="68" fillId="34" borderId="10" xfId="0" applyFont="1" applyFill="1" applyBorder="1" applyAlignment="1">
      <alignment/>
    </xf>
    <xf numFmtId="0" fontId="0" fillId="34" borderId="14" xfId="0" applyFill="1" applyBorder="1" applyAlignment="1">
      <alignment horizontal="center" vertical="center"/>
    </xf>
    <xf numFmtId="2" fontId="74" fillId="34" borderId="10" xfId="0" applyNumberFormat="1" applyFont="1" applyFill="1" applyBorder="1" applyAlignment="1">
      <alignment horizontal="center" vertical="center" wrapText="1"/>
    </xf>
    <xf numFmtId="1" fontId="9" fillId="34" borderId="10" xfId="0" applyNumberFormat="1" applyFont="1" applyFill="1" applyBorder="1" applyAlignment="1">
      <alignment horizontal="center" vertical="center" wrapText="1"/>
    </xf>
    <xf numFmtId="1" fontId="9" fillId="34" borderId="14" xfId="0" applyNumberFormat="1" applyFont="1" applyFill="1" applyBorder="1" applyAlignment="1">
      <alignment horizontal="center" vertical="center" wrapText="1"/>
    </xf>
    <xf numFmtId="164" fontId="75" fillId="34" borderId="10" xfId="0" applyNumberFormat="1" applyFont="1" applyFill="1" applyBorder="1" applyAlignment="1">
      <alignment horizontal="center" vertical="center"/>
    </xf>
    <xf numFmtId="0" fontId="76" fillId="15" borderId="10" xfId="0" applyFont="1" applyFill="1" applyBorder="1" applyAlignment="1">
      <alignment horizontal="center" vertical="center" wrapText="1"/>
    </xf>
    <xf numFmtId="0" fontId="76" fillId="15" borderId="14" xfId="0" applyFont="1" applyFill="1" applyBorder="1" applyAlignment="1">
      <alignment horizontal="center" vertical="center" wrapText="1"/>
    </xf>
    <xf numFmtId="0" fontId="72" fillId="15" borderId="10" xfId="0" applyFont="1" applyFill="1" applyBorder="1" applyAlignment="1">
      <alignment horizontal="center" vertical="center" wrapText="1"/>
    </xf>
    <xf numFmtId="0" fontId="72" fillId="15" borderId="12" xfId="0" applyFont="1" applyFill="1" applyBorder="1" applyAlignment="1">
      <alignment horizontal="center" vertical="center" wrapText="1"/>
    </xf>
    <xf numFmtId="0" fontId="72" fillId="15" borderId="2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5" fillId="15" borderId="10" xfId="0" applyFont="1" applyFill="1" applyBorder="1" applyAlignment="1">
      <alignment horizontal="center" vertical="center" wrapText="1"/>
    </xf>
    <xf numFmtId="0" fontId="15" fillId="15" borderId="10" xfId="0" applyFont="1" applyFill="1" applyBorder="1" applyAlignment="1">
      <alignment horizontal="center" vertical="center"/>
    </xf>
    <xf numFmtId="0" fontId="15" fillId="15" borderId="14" xfId="0" applyFont="1" applyFill="1" applyBorder="1" applyAlignment="1">
      <alignment horizontal="center" vertical="center"/>
    </xf>
    <xf numFmtId="0" fontId="0" fillId="15" borderId="10" xfId="0" applyFill="1" applyBorder="1" applyAlignment="1">
      <alignment/>
    </xf>
    <xf numFmtId="0" fontId="77" fillId="15" borderId="10" xfId="0" applyFont="1" applyFill="1" applyBorder="1" applyAlignment="1">
      <alignment horizontal="center" vertical="center"/>
    </xf>
    <xf numFmtId="164" fontId="78" fillId="15" borderId="10" xfId="0" applyNumberFormat="1" applyFont="1" applyFill="1" applyBorder="1" applyAlignment="1">
      <alignment horizontal="center" vertical="center"/>
    </xf>
    <xf numFmtId="0" fontId="15" fillId="0" borderId="2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3" fillId="34" borderId="10" xfId="0" applyFont="1" applyFill="1" applyBorder="1" applyAlignment="1">
      <alignment horizontal="center" vertical="center" wrapText="1"/>
    </xf>
    <xf numFmtId="164" fontId="74" fillId="34" borderId="10" xfId="0" applyNumberFormat="1" applyFont="1" applyFill="1" applyBorder="1" applyAlignment="1">
      <alignment horizontal="center" vertical="center" wrapText="1"/>
    </xf>
    <xf numFmtId="164" fontId="74" fillId="34" borderId="12" xfId="0" applyNumberFormat="1" applyFont="1" applyFill="1" applyBorder="1" applyAlignment="1">
      <alignment horizontal="center" vertical="center"/>
    </xf>
    <xf numFmtId="164" fontId="74" fillId="34" borderId="10" xfId="0" applyNumberFormat="1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vertical="center" wrapText="1"/>
    </xf>
    <xf numFmtId="0" fontId="68" fillId="0" borderId="10" xfId="0" applyFont="1" applyFill="1" applyBorder="1" applyAlignment="1">
      <alignment horizontal="center" vertical="center"/>
    </xf>
    <xf numFmtId="2" fontId="7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164" fontId="74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/>
    </xf>
    <xf numFmtId="0" fontId="69" fillId="0" borderId="14" xfId="0" applyFont="1" applyFill="1" applyBorder="1" applyAlignment="1">
      <alignment horizontal="center" vertical="center"/>
    </xf>
    <xf numFmtId="0" fontId="79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1" fontId="74" fillId="0" borderId="10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164" fontId="76" fillId="9" borderId="10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164" fontId="80" fillId="9" borderId="10" xfId="0" applyNumberFormat="1" applyFont="1" applyFill="1" applyBorder="1" applyAlignment="1">
      <alignment horizontal="center" vertical="center" wrapText="1"/>
    </xf>
    <xf numFmtId="164" fontId="80" fillId="9" borderId="14" xfId="0" applyNumberFormat="1" applyFont="1" applyFill="1" applyBorder="1" applyAlignment="1">
      <alignment horizontal="center" vertical="center" wrapText="1"/>
    </xf>
    <xf numFmtId="164" fontId="81" fillId="33" borderId="10" xfId="0" applyNumberFormat="1" applyFont="1" applyFill="1" applyBorder="1" applyAlignment="1">
      <alignment horizontal="center"/>
    </xf>
    <xf numFmtId="164" fontId="81" fillId="33" borderId="14" xfId="0" applyNumberFormat="1" applyFont="1" applyFill="1" applyBorder="1" applyAlignment="1">
      <alignment horizontal="center"/>
    </xf>
    <xf numFmtId="0" fontId="82" fillId="33" borderId="10" xfId="0" applyFont="1" applyFill="1" applyBorder="1" applyAlignment="1">
      <alignment/>
    </xf>
    <xf numFmtId="0" fontId="82" fillId="33" borderId="14" xfId="0" applyFont="1" applyFill="1" applyBorder="1" applyAlignment="1">
      <alignment/>
    </xf>
    <xf numFmtId="164" fontId="82" fillId="34" borderId="10" xfId="0" applyNumberFormat="1" applyFont="1" applyFill="1" applyBorder="1" applyAlignment="1">
      <alignment horizontal="center" vertical="center"/>
    </xf>
    <xf numFmtId="164" fontId="82" fillId="34" borderId="14" xfId="0" applyNumberFormat="1" applyFont="1" applyFill="1" applyBorder="1" applyAlignment="1">
      <alignment horizontal="center" vertical="center"/>
    </xf>
    <xf numFmtId="164" fontId="82" fillId="34" borderId="10" xfId="0" applyNumberFormat="1" applyFont="1" applyFill="1" applyBorder="1" applyAlignment="1">
      <alignment horizontal="center" vertical="top"/>
    </xf>
    <xf numFmtId="164" fontId="82" fillId="34" borderId="14" xfId="0" applyNumberFormat="1" applyFont="1" applyFill="1" applyBorder="1" applyAlignment="1">
      <alignment horizontal="center" vertical="top"/>
    </xf>
    <xf numFmtId="164" fontId="81" fillId="33" borderId="10" xfId="0" applyNumberFormat="1" applyFont="1" applyFill="1" applyBorder="1" applyAlignment="1">
      <alignment horizontal="center" vertical="center"/>
    </xf>
    <xf numFmtId="164" fontId="81" fillId="33" borderId="14" xfId="0" applyNumberFormat="1" applyFont="1" applyFill="1" applyBorder="1" applyAlignment="1">
      <alignment horizontal="center" vertical="center"/>
    </xf>
    <xf numFmtId="164" fontId="81" fillId="33" borderId="19" xfId="0" applyNumberFormat="1" applyFont="1" applyFill="1" applyBorder="1" applyAlignment="1">
      <alignment horizontal="center" vertical="center"/>
    </xf>
    <xf numFmtId="164" fontId="81" fillId="33" borderId="24" xfId="0" applyNumberFormat="1" applyFont="1" applyFill="1" applyBorder="1" applyAlignment="1">
      <alignment horizontal="center" vertical="center"/>
    </xf>
    <xf numFmtId="164" fontId="82" fillId="34" borderId="10" xfId="0" applyNumberFormat="1" applyFont="1" applyFill="1" applyBorder="1" applyAlignment="1">
      <alignment horizontal="center" vertical="center" wrapText="1"/>
    </xf>
    <xf numFmtId="164" fontId="82" fillId="34" borderId="14" xfId="0" applyNumberFormat="1" applyFont="1" applyFill="1" applyBorder="1" applyAlignment="1">
      <alignment horizontal="center" vertical="center" wrapText="1"/>
    </xf>
    <xf numFmtId="164" fontId="6" fillId="33" borderId="10" xfId="0" applyNumberFormat="1" applyFont="1" applyFill="1" applyBorder="1" applyAlignment="1">
      <alignment horizontal="center" vertical="center"/>
    </xf>
    <xf numFmtId="164" fontId="9" fillId="34" borderId="10" xfId="0" applyNumberFormat="1" applyFont="1" applyFill="1" applyBorder="1" applyAlignment="1">
      <alignment horizontal="center" vertical="center"/>
    </xf>
    <xf numFmtId="164" fontId="17" fillId="33" borderId="10" xfId="0" applyNumberFormat="1" applyFont="1" applyFill="1" applyBorder="1" applyAlignment="1">
      <alignment horizontal="center" vertical="center"/>
    </xf>
    <xf numFmtId="164" fontId="69" fillId="34" borderId="10" xfId="0" applyNumberFormat="1" applyFont="1" applyFill="1" applyBorder="1" applyAlignment="1">
      <alignment horizontal="center" vertical="center"/>
    </xf>
    <xf numFmtId="0" fontId="83" fillId="0" borderId="10" xfId="0" applyFont="1" applyFill="1" applyBorder="1" applyAlignment="1">
      <alignment horizontal="center" vertical="center"/>
    </xf>
    <xf numFmtId="0" fontId="83" fillId="0" borderId="14" xfId="0" applyFont="1" applyFill="1" applyBorder="1" applyAlignment="1">
      <alignment horizontal="center" vertical="center"/>
    </xf>
    <xf numFmtId="0" fontId="83" fillId="34" borderId="10" xfId="0" applyFont="1" applyFill="1" applyBorder="1" applyAlignment="1">
      <alignment horizontal="center" vertical="center"/>
    </xf>
    <xf numFmtId="0" fontId="83" fillId="34" borderId="14" xfId="0" applyFont="1" applyFill="1" applyBorder="1" applyAlignment="1">
      <alignment horizontal="center" vertical="center"/>
    </xf>
    <xf numFmtId="0" fontId="83" fillId="34" borderId="12" xfId="0" applyFont="1" applyFill="1" applyBorder="1" applyAlignment="1">
      <alignment horizontal="center" vertical="center"/>
    </xf>
    <xf numFmtId="0" fontId="83" fillId="34" borderId="21" xfId="0" applyFont="1" applyFill="1" applyBorder="1" applyAlignment="1">
      <alignment horizontal="center" vertical="center"/>
    </xf>
    <xf numFmtId="0" fontId="69" fillId="34" borderId="19" xfId="0" applyFont="1" applyFill="1" applyBorder="1" applyAlignment="1">
      <alignment horizontal="center" vertical="center"/>
    </xf>
    <xf numFmtId="0" fontId="69" fillId="34" borderId="24" xfId="0" applyFont="1" applyFill="1" applyBorder="1" applyAlignment="1">
      <alignment horizontal="center" vertical="center"/>
    </xf>
    <xf numFmtId="164" fontId="72" fillId="33" borderId="25" xfId="0" applyNumberFormat="1" applyFont="1" applyFill="1" applyBorder="1" applyAlignment="1">
      <alignment horizontal="center" vertical="center"/>
    </xf>
    <xf numFmtId="164" fontId="80" fillId="33" borderId="10" xfId="0" applyNumberFormat="1" applyFont="1" applyFill="1" applyBorder="1" applyAlignment="1">
      <alignment horizontal="center" vertical="center" wrapText="1"/>
    </xf>
    <xf numFmtId="164" fontId="80" fillId="33" borderId="14" xfId="0" applyNumberFormat="1" applyFont="1" applyFill="1" applyBorder="1" applyAlignment="1">
      <alignment horizontal="center" vertical="center" wrapText="1"/>
    </xf>
    <xf numFmtId="164" fontId="72" fillId="33" borderId="26" xfId="0" applyNumberFormat="1" applyFont="1" applyFill="1" applyBorder="1" applyAlignment="1">
      <alignment horizontal="center" vertical="center" wrapText="1"/>
    </xf>
    <xf numFmtId="0" fontId="84" fillId="34" borderId="10" xfId="0" applyFont="1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84" fillId="0" borderId="10" xfId="0" applyFont="1" applyBorder="1" applyAlignment="1">
      <alignment horizontal="center" vertical="center"/>
    </xf>
    <xf numFmtId="0" fontId="84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74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/>
    </xf>
    <xf numFmtId="0" fontId="74" fillId="34" borderId="10" xfId="0" applyFont="1" applyFill="1" applyBorder="1" applyAlignment="1">
      <alignment horizontal="center" vertical="center" wrapText="1"/>
    </xf>
    <xf numFmtId="0" fontId="79" fillId="34" borderId="10" xfId="0" applyFont="1" applyFill="1" applyBorder="1" applyAlignment="1">
      <alignment horizontal="center" vertical="center"/>
    </xf>
    <xf numFmtId="0" fontId="74" fillId="0" borderId="10" xfId="0" applyFont="1" applyFill="1" applyBorder="1" applyAlignment="1">
      <alignment horizontal="center" vertical="center"/>
    </xf>
    <xf numFmtId="0" fontId="74" fillId="0" borderId="20" xfId="0" applyFont="1" applyFill="1" applyBorder="1" applyAlignment="1">
      <alignment horizontal="center" vertical="center"/>
    </xf>
    <xf numFmtId="0" fontId="74" fillId="0" borderId="14" xfId="0" applyFont="1" applyFill="1" applyBorder="1" applyAlignment="1">
      <alignment horizontal="center" vertical="center"/>
    </xf>
    <xf numFmtId="4" fontId="74" fillId="0" borderId="10" xfId="0" applyNumberFormat="1" applyFont="1" applyFill="1" applyBorder="1" applyAlignment="1">
      <alignment horizontal="center" vertical="center"/>
    </xf>
    <xf numFmtId="4" fontId="74" fillId="0" borderId="14" xfId="0" applyNumberFormat="1" applyFont="1" applyFill="1" applyBorder="1" applyAlignment="1">
      <alignment horizontal="center" vertical="center"/>
    </xf>
    <xf numFmtId="165" fontId="74" fillId="0" borderId="10" xfId="0" applyNumberFormat="1" applyFont="1" applyFill="1" applyBorder="1" applyAlignment="1">
      <alignment horizontal="center" vertical="center"/>
    </xf>
    <xf numFmtId="165" fontId="74" fillId="0" borderId="14" xfId="0" applyNumberFormat="1" applyFont="1" applyFill="1" applyBorder="1" applyAlignment="1">
      <alignment horizontal="center" vertical="center"/>
    </xf>
    <xf numFmtId="164" fontId="72" fillId="15" borderId="12" xfId="0" applyNumberFormat="1" applyFont="1" applyFill="1" applyBorder="1" applyAlignment="1">
      <alignment horizontal="center" vertical="center" wrapText="1"/>
    </xf>
    <xf numFmtId="164" fontId="5" fillId="33" borderId="10" xfId="0" applyNumberFormat="1" applyFont="1" applyFill="1" applyBorder="1" applyAlignment="1">
      <alignment horizontal="center" vertical="center"/>
    </xf>
    <xf numFmtId="1" fontId="69" fillId="0" borderId="10" xfId="0" applyNumberFormat="1" applyFont="1" applyFill="1" applyBorder="1" applyAlignment="1">
      <alignment horizontal="center" vertical="center"/>
    </xf>
    <xf numFmtId="164" fontId="6" fillId="9" borderId="10" xfId="0" applyNumberFormat="1" applyFont="1" applyFill="1" applyBorder="1" applyAlignment="1">
      <alignment horizontal="center" vertical="center" wrapText="1"/>
    </xf>
    <xf numFmtId="0" fontId="74" fillId="34" borderId="12" xfId="0" applyFont="1" applyFill="1" applyBorder="1" applyAlignment="1">
      <alignment horizontal="center" vertical="center"/>
    </xf>
    <xf numFmtId="164" fontId="69" fillId="0" borderId="10" xfId="0" applyNumberFormat="1" applyFont="1" applyFill="1" applyBorder="1" applyAlignment="1">
      <alignment horizontal="center" vertical="center"/>
    </xf>
    <xf numFmtId="164" fontId="71" fillId="34" borderId="19" xfId="0" applyNumberFormat="1" applyFont="1" applyFill="1" applyBorder="1" applyAlignment="1">
      <alignment horizontal="center" vertical="center"/>
    </xf>
    <xf numFmtId="0" fontId="84" fillId="34" borderId="10" xfId="0" applyFont="1" applyFill="1" applyBorder="1" applyAlignment="1">
      <alignment vertical="center" wrapText="1"/>
    </xf>
    <xf numFmtId="0" fontId="71" fillId="34" borderId="19" xfId="0" applyFont="1" applyFill="1" applyBorder="1" applyAlignment="1">
      <alignment horizontal="center" vertical="center"/>
    </xf>
    <xf numFmtId="0" fontId="71" fillId="34" borderId="24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164" fontId="72" fillId="34" borderId="19" xfId="0" applyNumberFormat="1" applyFont="1" applyFill="1" applyBorder="1" applyAlignment="1">
      <alignment horizontal="center"/>
    </xf>
    <xf numFmtId="164" fontId="81" fillId="34" borderId="19" xfId="0" applyNumberFormat="1" applyFont="1" applyFill="1" applyBorder="1" applyAlignment="1">
      <alignment horizontal="center"/>
    </xf>
    <xf numFmtId="164" fontId="81" fillId="34" borderId="24" xfId="0" applyNumberFormat="1" applyFont="1" applyFill="1" applyBorder="1" applyAlignment="1">
      <alignment horizontal="center"/>
    </xf>
    <xf numFmtId="0" fontId="13" fillId="33" borderId="19" xfId="0" applyFont="1" applyFill="1" applyBorder="1" applyAlignment="1">
      <alignment horizontal="center" vertical="center" wrapText="1"/>
    </xf>
    <xf numFmtId="0" fontId="70" fillId="33" borderId="10" xfId="0" applyFont="1" applyFill="1" applyBorder="1" applyAlignment="1">
      <alignment horizontal="center"/>
    </xf>
    <xf numFmtId="0" fontId="73" fillId="33" borderId="10" xfId="0" applyFont="1" applyFill="1" applyBorder="1" applyAlignment="1">
      <alignment/>
    </xf>
    <xf numFmtId="0" fontId="85" fillId="33" borderId="10" xfId="0" applyFont="1" applyFill="1" applyBorder="1" applyAlignment="1">
      <alignment/>
    </xf>
    <xf numFmtId="0" fontId="10" fillId="33" borderId="10" xfId="0" applyFont="1" applyFill="1" applyBorder="1" applyAlignment="1">
      <alignment horizontal="left" vertical="center" wrapText="1"/>
    </xf>
    <xf numFmtId="164" fontId="2" fillId="9" borderId="10" xfId="0" applyNumberFormat="1" applyFont="1" applyFill="1" applyBorder="1" applyAlignment="1">
      <alignment horizontal="center" vertical="center" wrapText="1"/>
    </xf>
    <xf numFmtId="0" fontId="70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74" fillId="34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74" fillId="0" borderId="14" xfId="0" applyFont="1" applyBorder="1" applyAlignment="1">
      <alignment horizontal="left" vertical="center" wrapText="1"/>
    </xf>
    <xf numFmtId="0" fontId="74" fillId="0" borderId="20" xfId="0" applyFont="1" applyBorder="1" applyAlignment="1">
      <alignment horizontal="left" vertical="center" wrapText="1"/>
    </xf>
    <xf numFmtId="0" fontId="74" fillId="0" borderId="12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center" vertical="center" wrapText="1"/>
    </xf>
    <xf numFmtId="165" fontId="6" fillId="33" borderId="10" xfId="0" applyNumberFormat="1" applyFont="1" applyFill="1" applyBorder="1" applyAlignment="1">
      <alignment horizontal="center" vertical="center"/>
    </xf>
    <xf numFmtId="164" fontId="71" fillId="33" borderId="10" xfId="0" applyNumberFormat="1" applyFont="1" applyFill="1" applyBorder="1" applyAlignment="1">
      <alignment horizontal="center"/>
    </xf>
    <xf numFmtId="164" fontId="71" fillId="34" borderId="19" xfId="0" applyNumberFormat="1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14" fillId="9" borderId="27" xfId="0" applyFont="1" applyFill="1" applyBorder="1" applyAlignment="1">
      <alignment horizontal="center" vertical="center" wrapText="1"/>
    </xf>
    <xf numFmtId="0" fontId="14" fillId="9" borderId="16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164" fontId="74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69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 wrapText="1"/>
    </xf>
    <xf numFmtId="164" fontId="5" fillId="33" borderId="10" xfId="0" applyNumberFormat="1" applyFont="1" applyFill="1" applyBorder="1" applyAlignment="1">
      <alignment horizontal="center" vertical="center" wrapText="1"/>
    </xf>
    <xf numFmtId="164" fontId="23" fillId="0" borderId="10" xfId="0" applyNumberFormat="1" applyFont="1" applyFill="1" applyBorder="1" applyAlignment="1">
      <alignment horizontal="center" vertical="center" wrapText="1"/>
    </xf>
    <xf numFmtId="165" fontId="4" fillId="9" borderId="12" xfId="0" applyNumberFormat="1" applyFont="1" applyFill="1" applyBorder="1" applyAlignment="1">
      <alignment horizontal="center" vertical="center" wrapText="1"/>
    </xf>
    <xf numFmtId="165" fontId="4" fillId="9" borderId="21" xfId="0" applyNumberFormat="1" applyFont="1" applyFill="1" applyBorder="1" applyAlignment="1">
      <alignment horizontal="center" vertical="center" wrapText="1"/>
    </xf>
    <xf numFmtId="165" fontId="6" fillId="33" borderId="14" xfId="0" applyNumberFormat="1" applyFont="1" applyFill="1" applyBorder="1" applyAlignment="1">
      <alignment horizontal="center" vertical="center"/>
    </xf>
    <xf numFmtId="165" fontId="74" fillId="0" borderId="20" xfId="0" applyNumberFormat="1" applyFont="1" applyFill="1" applyBorder="1" applyAlignment="1">
      <alignment horizontal="center" vertical="center"/>
    </xf>
    <xf numFmtId="164" fontId="4" fillId="34" borderId="10" xfId="0" applyNumberFormat="1" applyFont="1" applyFill="1" applyBorder="1" applyAlignment="1">
      <alignment horizontal="center" vertical="center"/>
    </xf>
    <xf numFmtId="164" fontId="4" fillId="34" borderId="14" xfId="0" applyNumberFormat="1" applyFont="1" applyFill="1" applyBorder="1" applyAlignment="1">
      <alignment horizontal="center" vertical="center"/>
    </xf>
    <xf numFmtId="164" fontId="83" fillId="34" borderId="10" xfId="0" applyNumberFormat="1" applyFont="1" applyFill="1" applyBorder="1" applyAlignment="1">
      <alignment horizontal="center" vertical="center"/>
    </xf>
    <xf numFmtId="164" fontId="83" fillId="34" borderId="14" xfId="0" applyNumberFormat="1" applyFont="1" applyFill="1" applyBorder="1" applyAlignment="1">
      <alignment horizontal="center" vertical="center"/>
    </xf>
    <xf numFmtId="164" fontId="83" fillId="34" borderId="12" xfId="0" applyNumberFormat="1" applyFont="1" applyFill="1" applyBorder="1" applyAlignment="1">
      <alignment horizontal="center" vertical="center"/>
    </xf>
    <xf numFmtId="164" fontId="83" fillId="34" borderId="21" xfId="0" applyNumberFormat="1" applyFont="1" applyFill="1" applyBorder="1" applyAlignment="1">
      <alignment horizontal="center" vertical="center"/>
    </xf>
    <xf numFmtId="164" fontId="74" fillId="35" borderId="10" xfId="0" applyNumberFormat="1" applyFont="1" applyFill="1" applyBorder="1" applyAlignment="1">
      <alignment horizontal="center" vertical="center"/>
    </xf>
    <xf numFmtId="164" fontId="4" fillId="35" borderId="10" xfId="0" applyNumberFormat="1" applyFont="1" applyFill="1" applyBorder="1" applyAlignment="1">
      <alignment horizontal="center" vertical="center"/>
    </xf>
    <xf numFmtId="164" fontId="4" fillId="35" borderId="14" xfId="0" applyNumberFormat="1" applyFont="1" applyFill="1" applyBorder="1" applyAlignment="1">
      <alignment horizontal="center" vertical="center"/>
    </xf>
    <xf numFmtId="2" fontId="74" fillId="35" borderId="10" xfId="0" applyNumberFormat="1" applyFont="1" applyFill="1" applyBorder="1" applyAlignment="1">
      <alignment horizontal="center" vertical="center"/>
    </xf>
    <xf numFmtId="164" fontId="83" fillId="35" borderId="10" xfId="0" applyNumberFormat="1" applyFont="1" applyFill="1" applyBorder="1" applyAlignment="1">
      <alignment horizontal="center" vertical="center"/>
    </xf>
    <xf numFmtId="164" fontId="83" fillId="35" borderId="14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164" fontId="74" fillId="0" borderId="12" xfId="0" applyNumberFormat="1" applyFont="1" applyFill="1" applyBorder="1" applyAlignment="1">
      <alignment horizontal="center" vertical="center"/>
    </xf>
    <xf numFmtId="164" fontId="74" fillId="9" borderId="10" xfId="0" applyNumberFormat="1" applyFont="1" applyFill="1" applyBorder="1" applyAlignment="1">
      <alignment horizontal="center" vertical="center"/>
    </xf>
    <xf numFmtId="164" fontId="6" fillId="33" borderId="14" xfId="0" applyNumberFormat="1" applyFont="1" applyFill="1" applyBorder="1" applyAlignment="1">
      <alignment horizontal="center" vertical="center"/>
    </xf>
    <xf numFmtId="164" fontId="15" fillId="15" borderId="10" xfId="0" applyNumberFormat="1" applyFont="1" applyFill="1" applyBorder="1" applyAlignment="1">
      <alignment horizontal="center" vertical="center"/>
    </xf>
    <xf numFmtId="164" fontId="74" fillId="0" borderId="20" xfId="0" applyNumberFormat="1" applyFont="1" applyFill="1" applyBorder="1" applyAlignment="1">
      <alignment horizontal="center" vertical="center"/>
    </xf>
    <xf numFmtId="164" fontId="79" fillId="0" borderId="10" xfId="0" applyNumberFormat="1" applyFont="1" applyFill="1" applyBorder="1" applyAlignment="1">
      <alignment horizontal="center" vertical="center"/>
    </xf>
    <xf numFmtId="164" fontId="79" fillId="0" borderId="14" xfId="0" applyNumberFormat="1" applyFont="1" applyFill="1" applyBorder="1" applyAlignment="1">
      <alignment horizontal="center" vertical="center"/>
    </xf>
    <xf numFmtId="164" fontId="74" fillId="34" borderId="19" xfId="0" applyNumberFormat="1" applyFont="1" applyFill="1" applyBorder="1" applyAlignment="1">
      <alignment horizontal="center" vertical="center"/>
    </xf>
    <xf numFmtId="164" fontId="74" fillId="0" borderId="19" xfId="0" applyNumberFormat="1" applyFont="1" applyFill="1" applyBorder="1" applyAlignment="1">
      <alignment horizontal="center" vertical="center"/>
    </xf>
    <xf numFmtId="164" fontId="68" fillId="34" borderId="10" xfId="0" applyNumberFormat="1" applyFont="1" applyFill="1" applyBorder="1" applyAlignment="1">
      <alignment horizontal="center" vertical="center"/>
    </xf>
    <xf numFmtId="164" fontId="17" fillId="34" borderId="10" xfId="0" applyNumberFormat="1" applyFont="1" applyFill="1" applyBorder="1" applyAlignment="1">
      <alignment horizontal="center" vertical="center" wrapText="1"/>
    </xf>
    <xf numFmtId="164" fontId="70" fillId="34" borderId="10" xfId="0" applyNumberFormat="1" applyFont="1" applyFill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horizontal="center" vertical="center"/>
    </xf>
    <xf numFmtId="164" fontId="71" fillId="33" borderId="14" xfId="0" applyNumberFormat="1" applyFont="1" applyFill="1" applyBorder="1" applyAlignment="1">
      <alignment horizontal="center"/>
    </xf>
    <xf numFmtId="164" fontId="71" fillId="33" borderId="10" xfId="0" applyNumberFormat="1" applyFont="1" applyFill="1" applyBorder="1" applyAlignment="1">
      <alignment horizontal="center" vertical="center"/>
    </xf>
    <xf numFmtId="164" fontId="71" fillId="33" borderId="14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2" fontId="74" fillId="34" borderId="19" xfId="0" applyNumberFormat="1" applyFont="1" applyFill="1" applyBorder="1" applyAlignment="1">
      <alignment horizontal="center" vertical="center"/>
    </xf>
    <xf numFmtId="2" fontId="74" fillId="34" borderId="12" xfId="0" applyNumberFormat="1" applyFont="1" applyFill="1" applyBorder="1" applyAlignment="1">
      <alignment horizontal="center" vertical="center"/>
    </xf>
    <xf numFmtId="2" fontId="74" fillId="34" borderId="22" xfId="0" applyNumberFormat="1" applyFont="1" applyFill="1" applyBorder="1" applyAlignment="1">
      <alignment horizontal="center" vertical="center"/>
    </xf>
    <xf numFmtId="0" fontId="74" fillId="34" borderId="14" xfId="0" applyFont="1" applyFill="1" applyBorder="1" applyAlignment="1">
      <alignment horizontal="left" vertical="center" wrapText="1"/>
    </xf>
    <xf numFmtId="0" fontId="74" fillId="34" borderId="20" xfId="0" applyFont="1" applyFill="1" applyBorder="1" applyAlignment="1">
      <alignment horizontal="left" vertical="center" wrapText="1"/>
    </xf>
    <xf numFmtId="0" fontId="74" fillId="0" borderId="14" xfId="0" applyFont="1" applyBorder="1" applyAlignment="1">
      <alignment horizontal="left" vertical="center" wrapText="1"/>
    </xf>
    <xf numFmtId="0" fontId="74" fillId="0" borderId="20" xfId="0" applyFont="1" applyBorder="1" applyAlignment="1">
      <alignment horizontal="left" vertical="center" wrapText="1"/>
    </xf>
    <xf numFmtId="0" fontId="9" fillId="34" borderId="24" xfId="0" applyFont="1" applyFill="1" applyBorder="1" applyAlignment="1">
      <alignment horizontal="center" vertical="center" wrapText="1"/>
    </xf>
    <xf numFmtId="0" fontId="9" fillId="34" borderId="26" xfId="0" applyFont="1" applyFill="1" applyBorder="1" applyAlignment="1">
      <alignment horizontal="center" vertical="center" wrapText="1"/>
    </xf>
    <xf numFmtId="0" fontId="9" fillId="34" borderId="21" xfId="0" applyFont="1" applyFill="1" applyBorder="1" applyAlignment="1">
      <alignment horizontal="center" vertical="center" wrapText="1"/>
    </xf>
    <xf numFmtId="0" fontId="9" fillId="34" borderId="25" xfId="0" applyFont="1" applyFill="1" applyBorder="1" applyAlignment="1">
      <alignment horizontal="center" vertical="center" wrapText="1"/>
    </xf>
    <xf numFmtId="164" fontId="72" fillId="33" borderId="26" xfId="0" applyNumberFormat="1" applyFont="1" applyFill="1" applyBorder="1" applyAlignment="1">
      <alignment horizontal="center" vertical="center"/>
    </xf>
    <xf numFmtId="0" fontId="72" fillId="33" borderId="25" xfId="0" applyFont="1" applyFill="1" applyBorder="1" applyAlignment="1">
      <alignment horizontal="center" vertical="center"/>
    </xf>
    <xf numFmtId="0" fontId="13" fillId="33" borderId="19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76" fillId="15" borderId="24" xfId="0" applyFont="1" applyFill="1" applyBorder="1" applyAlignment="1">
      <alignment horizontal="center" vertical="center" wrapText="1"/>
    </xf>
    <xf numFmtId="0" fontId="76" fillId="15" borderId="26" xfId="0" applyFont="1" applyFill="1" applyBorder="1" applyAlignment="1">
      <alignment horizontal="center" vertical="center" wrapText="1"/>
    </xf>
    <xf numFmtId="0" fontId="76" fillId="15" borderId="21" xfId="0" applyFont="1" applyFill="1" applyBorder="1" applyAlignment="1">
      <alignment horizontal="center" vertical="center" wrapText="1"/>
    </xf>
    <xf numFmtId="0" fontId="76" fillId="15" borderId="25" xfId="0" applyFont="1" applyFill="1" applyBorder="1" applyAlignment="1">
      <alignment horizontal="center" vertical="center" wrapText="1"/>
    </xf>
    <xf numFmtId="0" fontId="86" fillId="0" borderId="14" xfId="0" applyFont="1" applyFill="1" applyBorder="1" applyAlignment="1">
      <alignment horizontal="left" vertical="center" wrapText="1"/>
    </xf>
    <xf numFmtId="0" fontId="86" fillId="0" borderId="20" xfId="0" applyFont="1" applyFill="1" applyBorder="1" applyAlignment="1">
      <alignment horizontal="left" vertical="center" wrapText="1"/>
    </xf>
    <xf numFmtId="0" fontId="68" fillId="0" borderId="14" xfId="0" applyFont="1" applyFill="1" applyBorder="1" applyAlignment="1">
      <alignment horizontal="left" vertical="center" wrapText="1"/>
    </xf>
    <xf numFmtId="0" fontId="68" fillId="0" borderId="20" xfId="0" applyFont="1" applyFill="1" applyBorder="1" applyAlignment="1">
      <alignment horizontal="left" vertical="center" wrapText="1"/>
    </xf>
    <xf numFmtId="0" fontId="3" fillId="34" borderId="14" xfId="0" applyFont="1" applyFill="1" applyBorder="1" applyAlignment="1">
      <alignment horizontal="left" vertical="center" wrapText="1"/>
    </xf>
    <xf numFmtId="0" fontId="3" fillId="34" borderId="20" xfId="0" applyFont="1" applyFill="1" applyBorder="1" applyAlignment="1">
      <alignment horizontal="left" vertical="center" wrapText="1"/>
    </xf>
    <xf numFmtId="0" fontId="68" fillId="0" borderId="14" xfId="0" applyFont="1" applyFill="1" applyBorder="1" applyAlignment="1">
      <alignment horizontal="left" vertical="top" wrapText="1"/>
    </xf>
    <xf numFmtId="0" fontId="68" fillId="0" borderId="20" xfId="0" applyFont="1" applyFill="1" applyBorder="1" applyAlignment="1">
      <alignment horizontal="left" vertical="top" wrapText="1"/>
    </xf>
    <xf numFmtId="0" fontId="86" fillId="0" borderId="14" xfId="0" applyFont="1" applyFill="1" applyBorder="1" applyAlignment="1">
      <alignment wrapText="1"/>
    </xf>
    <xf numFmtId="0" fontId="86" fillId="0" borderId="20" xfId="0" applyFont="1" applyFill="1" applyBorder="1" applyAlignment="1">
      <alignment wrapText="1"/>
    </xf>
    <xf numFmtId="0" fontId="9" fillId="34" borderId="24" xfId="0" applyFont="1" applyFill="1" applyBorder="1" applyAlignment="1">
      <alignment horizontal="left" vertical="center" wrapText="1"/>
    </xf>
    <xf numFmtId="0" fontId="9" fillId="34" borderId="26" xfId="0" applyFont="1" applyFill="1" applyBorder="1" applyAlignment="1">
      <alignment horizontal="left" vertical="center" wrapText="1"/>
    </xf>
    <xf numFmtId="0" fontId="9" fillId="34" borderId="21" xfId="0" applyFont="1" applyFill="1" applyBorder="1" applyAlignment="1">
      <alignment horizontal="left" vertical="center" wrapText="1"/>
    </xf>
    <xf numFmtId="0" fontId="9" fillId="34" borderId="25" xfId="0" applyFont="1" applyFill="1" applyBorder="1" applyAlignment="1">
      <alignment horizontal="left" vertical="center" wrapText="1"/>
    </xf>
    <xf numFmtId="0" fontId="69" fillId="0" borderId="14" xfId="0" applyFont="1" applyFill="1" applyBorder="1" applyAlignment="1">
      <alignment horizontal="center" vertical="center" wrapText="1"/>
    </xf>
    <xf numFmtId="0" fontId="69" fillId="0" borderId="20" xfId="0" applyFont="1" applyFill="1" applyBorder="1" applyAlignment="1">
      <alignment horizontal="center" vertical="center" wrapText="1"/>
    </xf>
    <xf numFmtId="0" fontId="74" fillId="34" borderId="14" xfId="0" applyFont="1" applyFill="1" applyBorder="1" applyAlignment="1">
      <alignment horizontal="center" vertical="center" wrapText="1"/>
    </xf>
    <xf numFmtId="0" fontId="74" fillId="34" borderId="20" xfId="0" applyFont="1" applyFill="1" applyBorder="1" applyAlignment="1">
      <alignment horizontal="center" vertical="center" wrapText="1"/>
    </xf>
    <xf numFmtId="0" fontId="74" fillId="0" borderId="14" xfId="0" applyFont="1" applyBorder="1" applyAlignment="1">
      <alignment horizontal="left" vertical="center"/>
    </xf>
    <xf numFmtId="0" fontId="74" fillId="0" borderId="2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78" fillId="33" borderId="24" xfId="0" applyFont="1" applyFill="1" applyBorder="1" applyAlignment="1">
      <alignment horizontal="center" vertical="center" wrapText="1"/>
    </xf>
    <xf numFmtId="0" fontId="78" fillId="33" borderId="26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164" fontId="74" fillId="9" borderId="19" xfId="0" applyNumberFormat="1" applyFont="1" applyFill="1" applyBorder="1" applyAlignment="1">
      <alignment horizontal="center" vertical="center"/>
    </xf>
    <xf numFmtId="164" fontId="74" fillId="9" borderId="22" xfId="0" applyNumberFormat="1" applyFont="1" applyFill="1" applyBorder="1" applyAlignment="1">
      <alignment horizontal="center" vertical="center"/>
    </xf>
    <xf numFmtId="164" fontId="74" fillId="9" borderId="12" xfId="0" applyNumberFormat="1" applyFont="1" applyFill="1" applyBorder="1" applyAlignment="1">
      <alignment horizontal="center" vertical="center"/>
    </xf>
    <xf numFmtId="164" fontId="74" fillId="33" borderId="10" xfId="0" applyNumberFormat="1" applyFont="1" applyFill="1" applyBorder="1" applyAlignment="1">
      <alignment horizontal="center" vertical="center" wrapText="1"/>
    </xf>
    <xf numFmtId="1" fontId="78" fillId="9" borderId="10" xfId="0" applyNumberFormat="1" applyFont="1" applyFill="1" applyBorder="1" applyAlignment="1">
      <alignment horizontal="center" vertical="center" wrapText="1"/>
    </xf>
    <xf numFmtId="0" fontId="78" fillId="9" borderId="10" xfId="0" applyFont="1" applyFill="1" applyBorder="1" applyAlignment="1">
      <alignment horizontal="center" vertical="center" wrapText="1"/>
    </xf>
    <xf numFmtId="164" fontId="76" fillId="9" borderId="10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4" fillId="0" borderId="14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68" fillId="34" borderId="14" xfId="0" applyFont="1" applyFill="1" applyBorder="1" applyAlignment="1">
      <alignment horizontal="center" vertical="center" wrapText="1"/>
    </xf>
    <xf numFmtId="0" fontId="68" fillId="34" borderId="20" xfId="0" applyFont="1" applyFill="1" applyBorder="1" applyAlignment="1">
      <alignment horizontal="center" vertical="center" wrapText="1"/>
    </xf>
    <xf numFmtId="0" fontId="86" fillId="34" borderId="14" xfId="0" applyFont="1" applyFill="1" applyBorder="1" applyAlignment="1">
      <alignment horizontal="left" vertical="center" wrapText="1"/>
    </xf>
    <xf numFmtId="0" fontId="86" fillId="34" borderId="20" xfId="0" applyFont="1" applyFill="1" applyBorder="1" applyAlignment="1">
      <alignment horizontal="left" vertical="center" wrapText="1"/>
    </xf>
    <xf numFmtId="0" fontId="69" fillId="0" borderId="14" xfId="0" applyFont="1" applyFill="1" applyBorder="1" applyAlignment="1">
      <alignment horizontal="left" vertical="center" wrapText="1"/>
    </xf>
    <xf numFmtId="0" fontId="69" fillId="0" borderId="20" xfId="0" applyFont="1" applyFill="1" applyBorder="1" applyAlignment="1">
      <alignment horizontal="left" vertical="center" wrapText="1"/>
    </xf>
    <xf numFmtId="49" fontId="9" fillId="0" borderId="24" xfId="0" applyNumberFormat="1" applyFont="1" applyFill="1" applyBorder="1" applyAlignment="1">
      <alignment horizontal="center" vertical="top" wrapText="1"/>
    </xf>
    <xf numFmtId="49" fontId="9" fillId="0" borderId="26" xfId="0" applyNumberFormat="1" applyFont="1" applyFill="1" applyBorder="1" applyAlignment="1">
      <alignment horizontal="center" vertical="top" wrapText="1"/>
    </xf>
    <xf numFmtId="49" fontId="9" fillId="0" borderId="21" xfId="0" applyNumberFormat="1" applyFont="1" applyFill="1" applyBorder="1" applyAlignment="1">
      <alignment horizontal="center" vertical="top" wrapText="1"/>
    </xf>
    <xf numFmtId="49" fontId="9" fillId="0" borderId="25" xfId="0" applyNumberFormat="1" applyFont="1" applyFill="1" applyBorder="1" applyAlignment="1">
      <alignment horizontal="center" vertical="top" wrapText="1"/>
    </xf>
    <xf numFmtId="0" fontId="16" fillId="33" borderId="24" xfId="0" applyFont="1" applyFill="1" applyBorder="1" applyAlignment="1">
      <alignment horizontal="center" vertical="center" wrapText="1"/>
    </xf>
    <xf numFmtId="0" fontId="16" fillId="33" borderId="26" xfId="0" applyFont="1" applyFill="1" applyBorder="1" applyAlignment="1">
      <alignment horizontal="center" vertical="center" wrapText="1"/>
    </xf>
    <xf numFmtId="0" fontId="16" fillId="33" borderId="21" xfId="0" applyFont="1" applyFill="1" applyBorder="1" applyAlignment="1">
      <alignment horizontal="center" vertical="center" wrapText="1"/>
    </xf>
    <xf numFmtId="0" fontId="16" fillId="33" borderId="25" xfId="0" applyFont="1" applyFill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5" fillId="34" borderId="14" xfId="0" applyFont="1" applyFill="1" applyBorder="1" applyAlignment="1">
      <alignment horizontal="left" vertical="center" wrapText="1"/>
    </xf>
    <xf numFmtId="0" fontId="5" fillId="34" borderId="20" xfId="0" applyFont="1" applyFill="1" applyBorder="1" applyAlignment="1">
      <alignment horizontal="left" vertical="center" wrapText="1"/>
    </xf>
    <xf numFmtId="164" fontId="74" fillId="33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 wrapText="1"/>
    </xf>
    <xf numFmtId="0" fontId="70" fillId="33" borderId="24" xfId="0" applyFont="1" applyFill="1" applyBorder="1" applyAlignment="1">
      <alignment horizontal="left" vertical="center" wrapText="1"/>
    </xf>
    <xf numFmtId="0" fontId="70" fillId="33" borderId="26" xfId="0" applyFont="1" applyFill="1" applyBorder="1" applyAlignment="1">
      <alignment horizontal="left" vertical="center" wrapText="1"/>
    </xf>
    <xf numFmtId="0" fontId="70" fillId="33" borderId="27" xfId="0" applyFont="1" applyFill="1" applyBorder="1" applyAlignment="1">
      <alignment horizontal="left" vertical="center" wrapText="1"/>
    </xf>
    <xf numFmtId="0" fontId="70" fillId="33" borderId="16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69" fillId="0" borderId="19" xfId="0" applyFont="1" applyBorder="1" applyAlignment="1">
      <alignment horizontal="center" vertical="center" wrapText="1"/>
    </xf>
    <xf numFmtId="0" fontId="69" fillId="0" borderId="12" xfId="0" applyFont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164" fontId="74" fillId="33" borderId="19" xfId="0" applyNumberFormat="1" applyFont="1" applyFill="1" applyBorder="1" applyAlignment="1">
      <alignment horizontal="center" vertical="center"/>
    </xf>
    <xf numFmtId="164" fontId="74" fillId="33" borderId="12" xfId="0" applyNumberFormat="1" applyFont="1" applyFill="1" applyBorder="1" applyAlignment="1">
      <alignment horizontal="center" vertical="center"/>
    </xf>
    <xf numFmtId="164" fontId="74" fillId="33" borderId="22" xfId="0" applyNumberFormat="1" applyFont="1" applyFill="1" applyBorder="1" applyAlignment="1">
      <alignment horizontal="center" vertical="center"/>
    </xf>
    <xf numFmtId="164" fontId="76" fillId="9" borderId="1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0" fillId="33" borderId="10" xfId="0" applyFont="1" applyFill="1" applyBorder="1" applyAlignment="1">
      <alignment horizontal="center" vertical="center" wrapText="1"/>
    </xf>
    <xf numFmtId="1" fontId="74" fillId="33" borderId="10" xfId="0" applyNumberFormat="1" applyFont="1" applyFill="1" applyBorder="1" applyAlignment="1">
      <alignment horizontal="center" vertical="center" wrapText="1"/>
    </xf>
    <xf numFmtId="0" fontId="19" fillId="33" borderId="24" xfId="0" applyFont="1" applyFill="1" applyBorder="1" applyAlignment="1">
      <alignment horizontal="center" vertical="center" wrapText="1"/>
    </xf>
    <xf numFmtId="0" fontId="19" fillId="33" borderId="26" xfId="0" applyFont="1" applyFill="1" applyBorder="1" applyAlignment="1">
      <alignment horizontal="center" vertical="center" wrapText="1"/>
    </xf>
    <xf numFmtId="0" fontId="19" fillId="33" borderId="27" xfId="0" applyFont="1" applyFill="1" applyBorder="1" applyAlignment="1">
      <alignment horizontal="center" vertical="center" wrapText="1"/>
    </xf>
    <xf numFmtId="0" fontId="19" fillId="33" borderId="16" xfId="0" applyFont="1" applyFill="1" applyBorder="1" applyAlignment="1">
      <alignment horizontal="center" vertical="center" wrapText="1"/>
    </xf>
    <xf numFmtId="0" fontId="19" fillId="33" borderId="21" xfId="0" applyFont="1" applyFill="1" applyBorder="1" applyAlignment="1">
      <alignment horizontal="center" vertical="center" wrapText="1"/>
    </xf>
    <xf numFmtId="0" fontId="19" fillId="33" borderId="25" xfId="0" applyFont="1" applyFill="1" applyBorder="1" applyAlignment="1">
      <alignment horizontal="center" vertical="center" wrapText="1"/>
    </xf>
    <xf numFmtId="164" fontId="76" fillId="9" borderId="19" xfId="0" applyNumberFormat="1" applyFont="1" applyFill="1" applyBorder="1" applyAlignment="1">
      <alignment horizontal="center" vertical="center"/>
    </xf>
    <xf numFmtId="164" fontId="76" fillId="9" borderId="22" xfId="0" applyNumberFormat="1" applyFont="1" applyFill="1" applyBorder="1" applyAlignment="1">
      <alignment horizontal="center" vertical="center"/>
    </xf>
    <xf numFmtId="164" fontId="76" fillId="9" borderId="12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3" fillId="34" borderId="14" xfId="0" applyFont="1" applyFill="1" applyBorder="1" applyAlignment="1">
      <alignment vertical="center" wrapText="1"/>
    </xf>
    <xf numFmtId="0" fontId="3" fillId="34" borderId="20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4" fillId="34" borderId="14" xfId="0" applyFont="1" applyFill="1" applyBorder="1" applyAlignment="1">
      <alignment horizontal="left" vertical="center" wrapText="1"/>
    </xf>
    <xf numFmtId="0" fontId="4" fillId="34" borderId="2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18" fillId="15" borderId="24" xfId="0" applyFont="1" applyFill="1" applyBorder="1" applyAlignment="1">
      <alignment horizontal="center" vertical="center" wrapText="1"/>
    </xf>
    <xf numFmtId="0" fontId="18" fillId="15" borderId="26" xfId="0" applyFont="1" applyFill="1" applyBorder="1" applyAlignment="1">
      <alignment horizontal="center" vertical="center" wrapText="1"/>
    </xf>
    <xf numFmtId="0" fontId="18" fillId="33" borderId="14" xfId="0" applyFont="1" applyFill="1" applyBorder="1" applyAlignment="1">
      <alignment horizontal="center" vertical="center" wrapText="1"/>
    </xf>
    <xf numFmtId="0" fontId="18" fillId="33" borderId="20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7" fillId="0" borderId="14" xfId="0" applyNumberFormat="1" applyFont="1" applyFill="1" applyBorder="1" applyAlignment="1">
      <alignment vertical="top" wrapText="1"/>
    </xf>
    <xf numFmtId="0" fontId="7" fillId="0" borderId="20" xfId="0" applyNumberFormat="1" applyFont="1" applyFill="1" applyBorder="1" applyAlignment="1">
      <alignment vertical="top" wrapText="1"/>
    </xf>
    <xf numFmtId="0" fontId="21" fillId="0" borderId="20" xfId="0" applyFont="1" applyFill="1" applyBorder="1" applyAlignment="1">
      <alignment horizontal="left" vertical="center" wrapText="1"/>
    </xf>
    <xf numFmtId="0" fontId="7" fillId="0" borderId="14" xfId="0" applyNumberFormat="1" applyFont="1" applyFill="1" applyBorder="1" applyAlignment="1">
      <alignment horizontal="left" vertical="top" wrapText="1"/>
    </xf>
    <xf numFmtId="0" fontId="7" fillId="0" borderId="20" xfId="0" applyNumberFormat="1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4" fillId="9" borderId="24" xfId="0" applyFont="1" applyFill="1" applyBorder="1" applyAlignment="1">
      <alignment horizontal="center" vertical="center" wrapText="1"/>
    </xf>
    <xf numFmtId="0" fontId="14" fillId="9" borderId="26" xfId="0" applyFont="1" applyFill="1" applyBorder="1" applyAlignment="1">
      <alignment horizontal="center" vertical="center" wrapText="1"/>
    </xf>
    <xf numFmtId="0" fontId="14" fillId="9" borderId="27" xfId="0" applyFont="1" applyFill="1" applyBorder="1" applyAlignment="1">
      <alignment horizontal="center" vertical="center" wrapText="1"/>
    </xf>
    <xf numFmtId="0" fontId="14" fillId="9" borderId="16" xfId="0" applyFont="1" applyFill="1" applyBorder="1" applyAlignment="1">
      <alignment horizontal="center" vertical="center" wrapText="1"/>
    </xf>
    <xf numFmtId="0" fontId="20" fillId="33" borderId="14" xfId="0" applyNumberFormat="1" applyFont="1" applyFill="1" applyBorder="1" applyAlignment="1">
      <alignment horizontal="center" vertical="top" wrapText="1"/>
    </xf>
    <xf numFmtId="0" fontId="20" fillId="33" borderId="20" xfId="0" applyNumberFormat="1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wrapText="1"/>
    </xf>
    <xf numFmtId="0" fontId="3" fillId="0" borderId="20" xfId="0" applyFont="1" applyFill="1" applyBorder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24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18" fillId="33" borderId="14" xfId="0" applyFont="1" applyFill="1" applyBorder="1" applyAlignment="1">
      <alignment horizontal="left" vertical="center" wrapText="1"/>
    </xf>
    <xf numFmtId="0" fontId="18" fillId="33" borderId="2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69" fillId="34" borderId="14" xfId="0" applyFont="1" applyFill="1" applyBorder="1" applyAlignment="1">
      <alignment horizontal="center" vertical="center" wrapText="1"/>
    </xf>
    <xf numFmtId="0" fontId="69" fillId="34" borderId="20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70" fillId="0" borderId="14" xfId="0" applyFont="1" applyBorder="1" applyAlignment="1">
      <alignment horizontal="left" vertical="center" wrapText="1"/>
    </xf>
    <xf numFmtId="0" fontId="70" fillId="0" borderId="20" xfId="0" applyFont="1" applyBorder="1" applyAlignment="1">
      <alignment horizontal="left" vertical="center" wrapText="1"/>
    </xf>
    <xf numFmtId="0" fontId="70" fillId="0" borderId="14" xfId="0" applyFont="1" applyFill="1" applyBorder="1" applyAlignment="1">
      <alignment horizontal="left" vertical="center" wrapText="1"/>
    </xf>
    <xf numFmtId="0" fontId="70" fillId="0" borderId="20" xfId="0" applyFont="1" applyFill="1" applyBorder="1" applyAlignment="1">
      <alignment horizontal="left" vertical="center" wrapText="1"/>
    </xf>
    <xf numFmtId="0" fontId="87" fillId="34" borderId="14" xfId="0" applyFont="1" applyFill="1" applyBorder="1" applyAlignment="1">
      <alignment horizontal="center" vertical="center" wrapText="1"/>
    </xf>
    <xf numFmtId="0" fontId="87" fillId="34" borderId="20" xfId="0" applyFont="1" applyFill="1" applyBorder="1" applyAlignment="1">
      <alignment horizontal="center" vertical="center" wrapText="1"/>
    </xf>
    <xf numFmtId="164" fontId="71" fillId="33" borderId="19" xfId="0" applyNumberFormat="1" applyFont="1" applyFill="1" applyBorder="1" applyAlignment="1">
      <alignment horizontal="center" vertical="center"/>
    </xf>
    <xf numFmtId="164" fontId="71" fillId="33" borderId="12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74" fillId="0" borderId="14" xfId="0" applyFont="1" applyFill="1" applyBorder="1" applyAlignment="1">
      <alignment horizontal="left" vertical="center" wrapText="1"/>
    </xf>
    <xf numFmtId="0" fontId="74" fillId="0" borderId="20" xfId="0" applyFont="1" applyFill="1" applyBorder="1" applyAlignment="1">
      <alignment horizontal="left" vertical="center" wrapText="1"/>
    </xf>
    <xf numFmtId="49" fontId="88" fillId="0" borderId="14" xfId="0" applyNumberFormat="1" applyFont="1" applyFill="1" applyBorder="1" applyAlignment="1">
      <alignment horizontal="center" vertical="center" wrapText="1"/>
    </xf>
    <xf numFmtId="49" fontId="88" fillId="0" borderId="20" xfId="0" applyNumberFormat="1" applyFont="1" applyFill="1" applyBorder="1" applyAlignment="1">
      <alignment horizontal="center" vertical="center" wrapText="1"/>
    </xf>
    <xf numFmtId="0" fontId="68" fillId="34" borderId="14" xfId="0" applyFont="1" applyFill="1" applyBorder="1" applyAlignment="1">
      <alignment horizontal="left" wrapText="1"/>
    </xf>
    <xf numFmtId="0" fontId="68" fillId="34" borderId="20" xfId="0" applyFont="1" applyFill="1" applyBorder="1" applyAlignment="1">
      <alignment horizontal="left" wrapText="1"/>
    </xf>
    <xf numFmtId="0" fontId="69" fillId="0" borderId="19" xfId="0" applyFont="1" applyBorder="1" applyAlignment="1">
      <alignment horizontal="center" vertical="top" wrapText="1"/>
    </xf>
    <xf numFmtId="0" fontId="69" fillId="0" borderId="22" xfId="0" applyFont="1" applyBorder="1" applyAlignment="1">
      <alignment horizontal="center" vertical="top" wrapText="1"/>
    </xf>
    <xf numFmtId="0" fontId="69" fillId="0" borderId="12" xfId="0" applyFont="1" applyBorder="1" applyAlignment="1">
      <alignment horizontal="center" vertical="top" wrapText="1"/>
    </xf>
    <xf numFmtId="0" fontId="71" fillId="15" borderId="14" xfId="0" applyFont="1" applyFill="1" applyBorder="1" applyAlignment="1">
      <alignment horizontal="center" vertical="center"/>
    </xf>
    <xf numFmtId="0" fontId="71" fillId="15" borderId="20" xfId="0" applyFont="1" applyFill="1" applyBorder="1" applyAlignment="1">
      <alignment horizontal="center" vertical="center"/>
    </xf>
    <xf numFmtId="0" fontId="70" fillId="33" borderId="19" xfId="0" applyFont="1" applyFill="1" applyBorder="1" applyAlignment="1">
      <alignment horizontal="center" vertical="center" wrapText="1"/>
    </xf>
    <xf numFmtId="0" fontId="70" fillId="33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88" fillId="0" borderId="14" xfId="0" applyNumberFormat="1" applyFont="1" applyFill="1" applyBorder="1" applyAlignment="1">
      <alignment horizontal="left" vertical="center" wrapText="1"/>
    </xf>
    <xf numFmtId="49" fontId="88" fillId="0" borderId="20" xfId="0" applyNumberFormat="1" applyFont="1" applyFill="1" applyBorder="1" applyAlignment="1">
      <alignment horizontal="left" vertical="center" wrapText="1"/>
    </xf>
    <xf numFmtId="0" fontId="86" fillId="34" borderId="24" xfId="0" applyFont="1" applyFill="1" applyBorder="1" applyAlignment="1">
      <alignment horizontal="left" vertical="center" wrapText="1"/>
    </xf>
    <xf numFmtId="0" fontId="86" fillId="34" borderId="26" xfId="0" applyFont="1" applyFill="1" applyBorder="1" applyAlignment="1">
      <alignment horizontal="left" vertical="center" wrapText="1"/>
    </xf>
    <xf numFmtId="49" fontId="88" fillId="0" borderId="24" xfId="0" applyNumberFormat="1" applyFont="1" applyFill="1" applyBorder="1" applyAlignment="1">
      <alignment horizontal="left" vertical="center" wrapText="1"/>
    </xf>
    <xf numFmtId="49" fontId="88" fillId="0" borderId="26" xfId="0" applyNumberFormat="1" applyFont="1" applyFill="1" applyBorder="1" applyAlignment="1">
      <alignment horizontal="left" vertical="center" wrapText="1"/>
    </xf>
    <xf numFmtId="49" fontId="88" fillId="0" borderId="21" xfId="0" applyNumberFormat="1" applyFont="1" applyFill="1" applyBorder="1" applyAlignment="1">
      <alignment horizontal="left" vertical="center" wrapText="1"/>
    </xf>
    <xf numFmtId="49" fontId="88" fillId="0" borderId="25" xfId="0" applyNumberFormat="1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vertical="top" wrapText="1"/>
    </xf>
    <xf numFmtId="49" fontId="7" fillId="0" borderId="20" xfId="0" applyNumberFormat="1" applyFont="1" applyFill="1" applyBorder="1" applyAlignment="1">
      <alignment vertical="top" wrapText="1"/>
    </xf>
    <xf numFmtId="0" fontId="9" fillId="34" borderId="14" xfId="0" applyFont="1" applyFill="1" applyBorder="1" applyAlignment="1">
      <alignment horizontal="left" vertical="center" wrapText="1"/>
    </xf>
    <xf numFmtId="0" fontId="9" fillId="34" borderId="2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74" fillId="34" borderId="14" xfId="0" applyFont="1" applyFill="1" applyBorder="1" applyAlignment="1">
      <alignment vertical="center" wrapText="1"/>
    </xf>
    <xf numFmtId="0" fontId="74" fillId="34" borderId="20" xfId="0" applyFont="1" applyFill="1" applyBorder="1" applyAlignment="1">
      <alignment vertical="center" wrapText="1"/>
    </xf>
    <xf numFmtId="0" fontId="84" fillId="33" borderId="24" xfId="0" applyFont="1" applyFill="1" applyBorder="1" applyAlignment="1">
      <alignment horizontal="center" vertical="center" wrapText="1"/>
    </xf>
    <xf numFmtId="0" fontId="84" fillId="33" borderId="26" xfId="0" applyFont="1" applyFill="1" applyBorder="1" applyAlignment="1">
      <alignment horizontal="center" vertical="center" wrapText="1"/>
    </xf>
    <xf numFmtId="0" fontId="84" fillId="33" borderId="27" xfId="0" applyFont="1" applyFill="1" applyBorder="1" applyAlignment="1">
      <alignment horizontal="center" vertical="center" wrapText="1"/>
    </xf>
    <xf numFmtId="0" fontId="84" fillId="33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87" fillId="34" borderId="14" xfId="0" applyFont="1" applyFill="1" applyBorder="1" applyAlignment="1">
      <alignment horizontal="left" vertical="center" wrapText="1"/>
    </xf>
    <xf numFmtId="0" fontId="87" fillId="34" borderId="20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center" wrapText="1"/>
    </xf>
    <xf numFmtId="0" fontId="9" fillId="0" borderId="26" xfId="0" applyFont="1" applyFill="1" applyBorder="1" applyAlignment="1">
      <alignment horizontal="center" wrapText="1"/>
    </xf>
    <xf numFmtId="0" fontId="9" fillId="0" borderId="21" xfId="0" applyFont="1" applyFill="1" applyBorder="1" applyAlignment="1">
      <alignment horizontal="center" wrapText="1"/>
    </xf>
    <xf numFmtId="0" fontId="9" fillId="0" borderId="25" xfId="0" applyFont="1" applyFill="1" applyBorder="1" applyAlignment="1">
      <alignment horizontal="center" wrapText="1"/>
    </xf>
    <xf numFmtId="0" fontId="12" fillId="9" borderId="24" xfId="0" applyFont="1" applyFill="1" applyBorder="1" applyAlignment="1">
      <alignment horizontal="center" vertical="center" wrapText="1"/>
    </xf>
    <xf numFmtId="0" fontId="12" fillId="9" borderId="26" xfId="0" applyFont="1" applyFill="1" applyBorder="1" applyAlignment="1">
      <alignment horizontal="center" vertical="center" wrapText="1"/>
    </xf>
    <xf numFmtId="0" fontId="13" fillId="33" borderId="24" xfId="0" applyFont="1" applyFill="1" applyBorder="1" applyAlignment="1">
      <alignment horizontal="center" vertical="center" wrapText="1"/>
    </xf>
    <xf numFmtId="0" fontId="13" fillId="33" borderId="26" xfId="0" applyFont="1" applyFill="1" applyBorder="1" applyAlignment="1">
      <alignment horizontal="center" vertical="center" wrapText="1"/>
    </xf>
    <xf numFmtId="0" fontId="13" fillId="33" borderId="27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9"/>
  <sheetViews>
    <sheetView tabSelected="1" zoomScale="77" zoomScaleNormal="77" zoomScalePageLayoutView="0" workbookViewId="0" topLeftCell="A276">
      <selection activeCell="A289" sqref="A289"/>
    </sheetView>
  </sheetViews>
  <sheetFormatPr defaultColWidth="9.140625" defaultRowHeight="15"/>
  <cols>
    <col min="1" max="1" width="35.7109375" style="0" customWidth="1"/>
    <col min="2" max="2" width="35.8515625" style="0" customWidth="1"/>
    <col min="3" max="3" width="49.140625" style="0" customWidth="1"/>
    <col min="4" max="4" width="16.57421875" style="4" customWidth="1"/>
    <col min="5" max="5" width="0.42578125" style="0" hidden="1" customWidth="1"/>
    <col min="6" max="6" width="11.28125" style="0" hidden="1" customWidth="1"/>
    <col min="7" max="7" width="14.28125" style="0" hidden="1" customWidth="1"/>
    <col min="8" max="9" width="12.00390625" style="0" hidden="1" customWidth="1"/>
    <col min="10" max="10" width="11.8515625" style="0" hidden="1" customWidth="1"/>
    <col min="11" max="11" width="16.140625" style="0" customWidth="1"/>
    <col min="12" max="12" width="18.8515625" style="0" customWidth="1"/>
    <col min="13" max="13" width="22.7109375" style="0" customWidth="1"/>
  </cols>
  <sheetData>
    <row r="1" spans="1:11" ht="20.25">
      <c r="A1" s="1" t="s">
        <v>36</v>
      </c>
      <c r="B1" s="354"/>
      <c r="C1" s="354"/>
      <c r="D1" s="28"/>
      <c r="E1" s="354"/>
      <c r="F1" s="354"/>
      <c r="G1" s="354"/>
      <c r="H1" s="354"/>
      <c r="I1" s="354"/>
      <c r="J1" s="354"/>
      <c r="K1" s="354"/>
    </row>
    <row r="2" spans="1:9" ht="59.25" customHeight="1">
      <c r="A2" s="411"/>
      <c r="B2" s="412"/>
      <c r="C2" s="3"/>
      <c r="D2" s="410"/>
      <c r="E2" s="410"/>
      <c r="F2" s="410"/>
      <c r="G2" s="3"/>
      <c r="H2" s="2"/>
      <c r="I2" s="2"/>
    </row>
    <row r="3" spans="1:8" ht="20.25">
      <c r="A3" s="91" t="s">
        <v>37</v>
      </c>
      <c r="B3" s="91"/>
      <c r="C3" s="91"/>
      <c r="D3" s="91"/>
      <c r="E3" s="91"/>
      <c r="F3" s="91"/>
      <c r="G3" s="91"/>
      <c r="H3" s="91"/>
    </row>
    <row r="4" spans="1:8" ht="20.25">
      <c r="A4" s="414" t="s">
        <v>249</v>
      </c>
      <c r="B4" s="414"/>
      <c r="C4" s="414"/>
      <c r="D4" s="414"/>
      <c r="E4" s="414"/>
      <c r="F4" s="414"/>
      <c r="G4" s="414"/>
      <c r="H4" s="414"/>
    </row>
    <row r="5" spans="1:8" ht="18.75">
      <c r="A5" s="413"/>
      <c r="B5" s="413"/>
      <c r="C5" s="413"/>
      <c r="D5" s="413"/>
      <c r="E5" s="11"/>
      <c r="F5" s="10"/>
      <c r="G5" s="10"/>
      <c r="H5" s="10"/>
    </row>
    <row r="6" spans="1:13" ht="42.75" customHeight="1">
      <c r="A6" s="396" t="s">
        <v>113</v>
      </c>
      <c r="B6" s="397"/>
      <c r="C6" s="327" t="s">
        <v>2</v>
      </c>
      <c r="D6" s="343" t="s">
        <v>250</v>
      </c>
      <c r="E6" s="344"/>
      <c r="F6" s="344"/>
      <c r="G6" s="344"/>
      <c r="H6" s="344"/>
      <c r="I6" s="344"/>
      <c r="J6" s="344"/>
      <c r="K6" s="344"/>
      <c r="L6" s="345"/>
      <c r="M6" s="448" t="s">
        <v>118</v>
      </c>
    </row>
    <row r="7" spans="1:13" ht="18.75">
      <c r="A7" s="398"/>
      <c r="B7" s="399"/>
      <c r="C7" s="328"/>
      <c r="D7" s="348" t="s">
        <v>94</v>
      </c>
      <c r="E7" s="88">
        <v>2015</v>
      </c>
      <c r="F7" s="89">
        <v>2016</v>
      </c>
      <c r="G7" s="88">
        <v>2017</v>
      </c>
      <c r="H7" s="22">
        <v>2018</v>
      </c>
      <c r="I7" s="22">
        <v>2019</v>
      </c>
      <c r="J7" s="23">
        <v>2020</v>
      </c>
      <c r="K7" s="346" t="s">
        <v>251</v>
      </c>
      <c r="L7" s="346" t="s">
        <v>93</v>
      </c>
      <c r="M7" s="449"/>
    </row>
    <row r="8" spans="1:13" ht="25.5" customHeight="1" thickBot="1">
      <c r="A8" s="400"/>
      <c r="B8" s="401"/>
      <c r="C8" s="329"/>
      <c r="D8" s="349"/>
      <c r="E8" s="24" t="s">
        <v>0</v>
      </c>
      <c r="F8" s="25" t="s">
        <v>0</v>
      </c>
      <c r="G8" s="24" t="s">
        <v>0</v>
      </c>
      <c r="H8" s="26" t="s">
        <v>0</v>
      </c>
      <c r="I8" s="26" t="s">
        <v>0</v>
      </c>
      <c r="J8" s="27" t="s">
        <v>0</v>
      </c>
      <c r="K8" s="347"/>
      <c r="L8" s="347"/>
      <c r="M8" s="450"/>
    </row>
    <row r="9" spans="1:13" ht="15.75">
      <c r="A9" s="421">
        <v>2</v>
      </c>
      <c r="B9" s="422"/>
      <c r="C9" s="5">
        <v>3</v>
      </c>
      <c r="D9" s="7">
        <v>4</v>
      </c>
      <c r="E9" s="7">
        <v>9</v>
      </c>
      <c r="F9" s="6">
        <v>10</v>
      </c>
      <c r="G9" s="7">
        <v>11</v>
      </c>
      <c r="H9" s="8">
        <v>12</v>
      </c>
      <c r="I9" s="8">
        <v>13</v>
      </c>
      <c r="J9" s="6">
        <v>14</v>
      </c>
      <c r="K9" s="21">
        <v>6</v>
      </c>
      <c r="L9" s="21"/>
      <c r="M9" s="21"/>
    </row>
    <row r="10" spans="1:13" ht="52.5" customHeight="1">
      <c r="A10" s="402" t="s">
        <v>123</v>
      </c>
      <c r="B10" s="403"/>
      <c r="C10" s="41" t="s">
        <v>1</v>
      </c>
      <c r="D10" s="42">
        <f>D11</f>
        <v>105560.1</v>
      </c>
      <c r="E10" s="42"/>
      <c r="F10" s="42"/>
      <c r="G10" s="42"/>
      <c r="H10" s="42"/>
      <c r="I10" s="42"/>
      <c r="J10" s="43"/>
      <c r="K10" s="42">
        <f>K11</f>
        <v>105211.5</v>
      </c>
      <c r="L10" s="40">
        <f>K10/D10*100</f>
        <v>99.66976158605382</v>
      </c>
      <c r="M10" s="60"/>
    </row>
    <row r="11" spans="1:13" ht="48" customHeight="1">
      <c r="A11" s="404"/>
      <c r="B11" s="405"/>
      <c r="C11" s="44" t="s">
        <v>18</v>
      </c>
      <c r="D11" s="214">
        <f>D12+D19+D30+D37+D40</f>
        <v>105560.1</v>
      </c>
      <c r="E11" s="214"/>
      <c r="F11" s="214"/>
      <c r="G11" s="214"/>
      <c r="H11" s="214"/>
      <c r="I11" s="214"/>
      <c r="J11" s="215"/>
      <c r="K11" s="214">
        <f>K12+K19+K30+K37+K40</f>
        <v>105211.5</v>
      </c>
      <c r="L11" s="40">
        <f aca="true" t="shared" si="0" ref="L11:L86">K11/D11*100</f>
        <v>99.66976158605382</v>
      </c>
      <c r="M11" s="60"/>
    </row>
    <row r="12" spans="1:13" ht="54.75" customHeight="1">
      <c r="A12" s="395" t="s">
        <v>77</v>
      </c>
      <c r="B12" s="395"/>
      <c r="C12" s="45" t="s">
        <v>1</v>
      </c>
      <c r="D12" s="194">
        <f>D13+D16+D18</f>
        <v>14281.3</v>
      </c>
      <c r="E12" s="194" t="e">
        <f>#REF!+#REF!+#REF!+#REF!</f>
        <v>#REF!</v>
      </c>
      <c r="F12" s="194" t="e">
        <f>#REF!+#REF!+#REF!+#REF!</f>
        <v>#REF!</v>
      </c>
      <c r="G12" s="194" t="e">
        <f>#REF!+#REF!+#REF!+#REF!</f>
        <v>#REF!</v>
      </c>
      <c r="H12" s="194" t="e">
        <f>#REF!+#REF!+#REF!+#REF!</f>
        <v>#REF!</v>
      </c>
      <c r="I12" s="194" t="e">
        <f>#REF!+#REF!+#REF!+#REF!</f>
        <v>#REF!</v>
      </c>
      <c r="J12" s="216" t="e">
        <f>#REF!+#REF!+#REF!+#REF!</f>
        <v>#REF!</v>
      </c>
      <c r="K12" s="194">
        <f>K13+K14+K16+K18</f>
        <v>13978.9</v>
      </c>
      <c r="L12" s="203">
        <f t="shared" si="0"/>
        <v>97.88254570662335</v>
      </c>
      <c r="M12" s="60"/>
    </row>
    <row r="13" spans="1:13" ht="68.25" customHeight="1">
      <c r="A13" s="408" t="s">
        <v>10</v>
      </c>
      <c r="B13" s="409"/>
      <c r="C13" s="5" t="s">
        <v>13</v>
      </c>
      <c r="D13" s="161">
        <v>14250.3</v>
      </c>
      <c r="E13" s="161"/>
      <c r="F13" s="161"/>
      <c r="G13" s="161"/>
      <c r="H13" s="161"/>
      <c r="I13" s="161"/>
      <c r="J13" s="162"/>
      <c r="K13" s="161">
        <v>13947.9</v>
      </c>
      <c r="L13" s="63">
        <f t="shared" si="0"/>
        <v>97.87793941180186</v>
      </c>
      <c r="M13" s="60"/>
    </row>
    <row r="14" spans="1:13" ht="0.75" customHeight="1">
      <c r="A14" s="469" t="s">
        <v>11</v>
      </c>
      <c r="B14" s="470"/>
      <c r="C14" s="5" t="s">
        <v>13</v>
      </c>
      <c r="D14" s="161">
        <v>0</v>
      </c>
      <c r="E14" s="161"/>
      <c r="F14" s="161"/>
      <c r="G14" s="161"/>
      <c r="H14" s="161"/>
      <c r="I14" s="161"/>
      <c r="J14" s="162"/>
      <c r="K14" s="161"/>
      <c r="L14" s="99">
        <v>0</v>
      </c>
      <c r="M14" s="60" t="e">
        <f>K14/D14*100</f>
        <v>#DIV/0!</v>
      </c>
    </row>
    <row r="15" spans="1:13" ht="0.75" customHeight="1" hidden="1">
      <c r="A15" s="390" t="s">
        <v>158</v>
      </c>
      <c r="B15" s="391"/>
      <c r="C15" s="5" t="s">
        <v>3</v>
      </c>
      <c r="D15" s="161">
        <v>0</v>
      </c>
      <c r="E15" s="161"/>
      <c r="F15" s="161"/>
      <c r="G15" s="161"/>
      <c r="H15" s="161"/>
      <c r="I15" s="161"/>
      <c r="J15" s="162"/>
      <c r="K15" s="161"/>
      <c r="L15" s="99">
        <v>0</v>
      </c>
      <c r="M15" s="60" t="e">
        <f>K15/D15*100</f>
        <v>#DIV/0!</v>
      </c>
    </row>
    <row r="16" spans="1:13" ht="38.25" customHeight="1">
      <c r="A16" s="393" t="s">
        <v>159</v>
      </c>
      <c r="B16" s="394"/>
      <c r="C16" s="5" t="s">
        <v>3</v>
      </c>
      <c r="D16" s="161">
        <v>31</v>
      </c>
      <c r="E16" s="161"/>
      <c r="F16" s="161"/>
      <c r="G16" s="161"/>
      <c r="H16" s="161"/>
      <c r="I16" s="161"/>
      <c r="J16" s="162"/>
      <c r="K16" s="161">
        <v>31</v>
      </c>
      <c r="L16" s="101">
        <v>100</v>
      </c>
      <c r="M16" s="60"/>
    </row>
    <row r="17" spans="1:13" ht="40.5" customHeight="1" hidden="1">
      <c r="A17" s="393" t="s">
        <v>160</v>
      </c>
      <c r="B17" s="394"/>
      <c r="C17" s="5" t="s">
        <v>3</v>
      </c>
      <c r="D17" s="161">
        <v>0</v>
      </c>
      <c r="E17" s="161"/>
      <c r="F17" s="161"/>
      <c r="G17" s="161"/>
      <c r="H17" s="161"/>
      <c r="I17" s="161"/>
      <c r="J17" s="162"/>
      <c r="K17" s="161"/>
      <c r="L17" s="101">
        <v>0</v>
      </c>
      <c r="M17" s="60"/>
    </row>
    <row r="18" spans="1:13" ht="40.5" customHeight="1" hidden="1">
      <c r="A18" s="393" t="s">
        <v>161</v>
      </c>
      <c r="B18" s="394"/>
      <c r="C18" s="5" t="s">
        <v>3</v>
      </c>
      <c r="D18" s="161">
        <v>0</v>
      </c>
      <c r="E18" s="161"/>
      <c r="F18" s="161"/>
      <c r="G18" s="161"/>
      <c r="H18" s="161"/>
      <c r="I18" s="161"/>
      <c r="J18" s="162"/>
      <c r="K18" s="161"/>
      <c r="L18" s="101">
        <v>0</v>
      </c>
      <c r="M18" s="60"/>
    </row>
    <row r="19" spans="1:13" ht="56.25" customHeight="1">
      <c r="A19" s="406" t="s">
        <v>78</v>
      </c>
      <c r="B19" s="407"/>
      <c r="C19" s="81"/>
      <c r="D19" s="194">
        <f>D20+D21+D25</f>
        <v>43834.3</v>
      </c>
      <c r="E19" s="194"/>
      <c r="F19" s="194"/>
      <c r="G19" s="194"/>
      <c r="H19" s="194"/>
      <c r="I19" s="194"/>
      <c r="J19" s="216"/>
      <c r="K19" s="194">
        <f>K20+K21+K23+K25+K26+K27+K28+K29</f>
        <v>43816.4</v>
      </c>
      <c r="L19" s="33">
        <f t="shared" si="0"/>
        <v>99.95916439865584</v>
      </c>
      <c r="M19" s="60"/>
    </row>
    <row r="20" spans="1:13" ht="49.5" customHeight="1">
      <c r="A20" s="330" t="s">
        <v>79</v>
      </c>
      <c r="B20" s="331"/>
      <c r="C20" s="5" t="s">
        <v>13</v>
      </c>
      <c r="D20" s="161">
        <v>43609.5</v>
      </c>
      <c r="E20" s="161"/>
      <c r="F20" s="161"/>
      <c r="G20" s="161"/>
      <c r="H20" s="161"/>
      <c r="I20" s="161"/>
      <c r="J20" s="162"/>
      <c r="K20" s="161">
        <v>43591.6</v>
      </c>
      <c r="L20" s="101">
        <f t="shared" si="0"/>
        <v>99.95895389765991</v>
      </c>
      <c r="M20" s="60"/>
    </row>
    <row r="21" spans="1:13" ht="66.75" customHeight="1" hidden="1">
      <c r="A21" s="376" t="s">
        <v>80</v>
      </c>
      <c r="B21" s="377"/>
      <c r="C21" s="5" t="s">
        <v>13</v>
      </c>
      <c r="D21" s="161">
        <v>0</v>
      </c>
      <c r="E21" s="161"/>
      <c r="F21" s="161"/>
      <c r="G21" s="161"/>
      <c r="H21" s="161"/>
      <c r="I21" s="161"/>
      <c r="J21" s="162"/>
      <c r="K21" s="161">
        <v>0</v>
      </c>
      <c r="L21" s="99">
        <v>0</v>
      </c>
      <c r="M21" s="60"/>
    </row>
    <row r="22" spans="1:13" ht="35.25" customHeight="1" hidden="1">
      <c r="A22" s="376" t="s">
        <v>12</v>
      </c>
      <c r="B22" s="377"/>
      <c r="C22" s="5" t="s">
        <v>3</v>
      </c>
      <c r="D22" s="161"/>
      <c r="E22" s="161"/>
      <c r="F22" s="161"/>
      <c r="G22" s="161"/>
      <c r="H22" s="161"/>
      <c r="I22" s="161"/>
      <c r="J22" s="162"/>
      <c r="K22" s="161"/>
      <c r="L22" s="99" t="e">
        <f t="shared" si="0"/>
        <v>#DIV/0!</v>
      </c>
      <c r="M22" s="60"/>
    </row>
    <row r="23" spans="1:13" ht="80.25" customHeight="1" hidden="1">
      <c r="A23" s="376" t="s">
        <v>81</v>
      </c>
      <c r="B23" s="377"/>
      <c r="C23" s="112" t="s">
        <v>13</v>
      </c>
      <c r="D23" s="161">
        <v>0</v>
      </c>
      <c r="E23" s="161"/>
      <c r="F23" s="161"/>
      <c r="G23" s="161"/>
      <c r="H23" s="161"/>
      <c r="I23" s="161"/>
      <c r="J23" s="162"/>
      <c r="K23" s="161"/>
      <c r="L23" s="99">
        <v>0</v>
      </c>
      <c r="M23" s="60"/>
    </row>
    <row r="24" spans="1:13" ht="82.5" customHeight="1" hidden="1">
      <c r="A24" s="330" t="s">
        <v>14</v>
      </c>
      <c r="B24" s="331"/>
      <c r="C24" s="5" t="s">
        <v>13</v>
      </c>
      <c r="D24" s="161">
        <v>0</v>
      </c>
      <c r="E24" s="161">
        <v>0</v>
      </c>
      <c r="F24" s="161">
        <v>0</v>
      </c>
      <c r="G24" s="161">
        <v>0</v>
      </c>
      <c r="H24" s="161">
        <v>0</v>
      </c>
      <c r="I24" s="161">
        <v>0</v>
      </c>
      <c r="J24" s="162">
        <v>0</v>
      </c>
      <c r="K24" s="161"/>
      <c r="L24" s="99" t="e">
        <f t="shared" si="0"/>
        <v>#DIV/0!</v>
      </c>
      <c r="M24" s="60"/>
    </row>
    <row r="25" spans="1:13" ht="75.75" customHeight="1">
      <c r="A25" s="376" t="s">
        <v>82</v>
      </c>
      <c r="B25" s="377"/>
      <c r="C25" s="5" t="s">
        <v>13</v>
      </c>
      <c r="D25" s="161">
        <v>224.8</v>
      </c>
      <c r="E25" s="161"/>
      <c r="F25" s="161"/>
      <c r="G25" s="161"/>
      <c r="H25" s="161"/>
      <c r="I25" s="161"/>
      <c r="J25" s="162"/>
      <c r="K25" s="161">
        <v>224.8</v>
      </c>
      <c r="L25" s="101">
        <f>K25/D25*100</f>
        <v>100</v>
      </c>
      <c r="M25" s="60"/>
    </row>
    <row r="26" spans="1:13" ht="57" customHeight="1" hidden="1">
      <c r="A26" s="376" t="s">
        <v>83</v>
      </c>
      <c r="B26" s="377"/>
      <c r="C26" s="5" t="s">
        <v>3</v>
      </c>
      <c r="D26" s="161">
        <v>0</v>
      </c>
      <c r="E26" s="161"/>
      <c r="F26" s="161"/>
      <c r="G26" s="161"/>
      <c r="H26" s="161"/>
      <c r="I26" s="161"/>
      <c r="J26" s="162"/>
      <c r="K26" s="161">
        <v>0</v>
      </c>
      <c r="L26" s="99">
        <v>0</v>
      </c>
      <c r="M26" s="40"/>
    </row>
    <row r="27" spans="1:13" ht="56.25" customHeight="1" hidden="1">
      <c r="A27" s="376" t="s">
        <v>84</v>
      </c>
      <c r="B27" s="377"/>
      <c r="C27" s="5" t="s">
        <v>3</v>
      </c>
      <c r="D27" s="161">
        <v>0</v>
      </c>
      <c r="E27" s="161"/>
      <c r="F27" s="161"/>
      <c r="G27" s="161"/>
      <c r="H27" s="161"/>
      <c r="I27" s="161"/>
      <c r="J27" s="162"/>
      <c r="K27" s="161">
        <v>0</v>
      </c>
      <c r="L27" s="99">
        <v>0</v>
      </c>
      <c r="M27" s="40"/>
    </row>
    <row r="28" spans="1:13" ht="0.75" customHeight="1" hidden="1">
      <c r="A28" s="330" t="s">
        <v>85</v>
      </c>
      <c r="B28" s="331"/>
      <c r="C28" s="112" t="s">
        <v>3</v>
      </c>
      <c r="D28" s="161">
        <v>0</v>
      </c>
      <c r="E28" s="161"/>
      <c r="F28" s="161"/>
      <c r="G28" s="161"/>
      <c r="H28" s="161"/>
      <c r="I28" s="161"/>
      <c r="J28" s="162"/>
      <c r="K28" s="161">
        <v>0</v>
      </c>
      <c r="L28" s="99">
        <v>0</v>
      </c>
      <c r="M28" s="40"/>
    </row>
    <row r="29" spans="1:13" ht="50.25" customHeight="1" hidden="1">
      <c r="A29" s="330" t="s">
        <v>162</v>
      </c>
      <c r="B29" s="331"/>
      <c r="C29" s="5" t="s">
        <v>3</v>
      </c>
      <c r="D29" s="217">
        <v>0</v>
      </c>
      <c r="E29" s="161"/>
      <c r="F29" s="161"/>
      <c r="G29" s="161"/>
      <c r="H29" s="161"/>
      <c r="I29" s="161"/>
      <c r="J29" s="162"/>
      <c r="K29" s="161">
        <v>0</v>
      </c>
      <c r="L29" s="99">
        <v>0</v>
      </c>
      <c r="M29" s="40"/>
    </row>
    <row r="30" spans="1:13" ht="73.5" customHeight="1">
      <c r="A30" s="382" t="s">
        <v>163</v>
      </c>
      <c r="B30" s="383"/>
      <c r="C30" s="81"/>
      <c r="D30" s="194">
        <f>D31+D32+D33+D34+D35+D36</f>
        <v>29256.5</v>
      </c>
      <c r="E30" s="194"/>
      <c r="F30" s="194"/>
      <c r="G30" s="194"/>
      <c r="H30" s="194"/>
      <c r="I30" s="194"/>
      <c r="J30" s="216"/>
      <c r="K30" s="194">
        <f>K31+K32+K33+K34+K35+K36</f>
        <v>29235</v>
      </c>
      <c r="L30" s="33">
        <f t="shared" si="0"/>
        <v>99.9265120571497</v>
      </c>
      <c r="M30" s="60"/>
    </row>
    <row r="31" spans="1:13" ht="64.5" customHeight="1">
      <c r="A31" s="330" t="s">
        <v>86</v>
      </c>
      <c r="B31" s="331"/>
      <c r="C31" s="5" t="s">
        <v>13</v>
      </c>
      <c r="D31" s="161">
        <v>16043.4</v>
      </c>
      <c r="E31" s="161"/>
      <c r="F31" s="161"/>
      <c r="G31" s="161"/>
      <c r="H31" s="161"/>
      <c r="I31" s="161"/>
      <c r="J31" s="162"/>
      <c r="K31" s="161">
        <v>16036.6</v>
      </c>
      <c r="L31" s="101">
        <f t="shared" si="0"/>
        <v>99.95761496939551</v>
      </c>
      <c r="M31" s="60"/>
    </row>
    <row r="32" spans="1:13" ht="71.25" customHeight="1">
      <c r="A32" s="330" t="s">
        <v>87</v>
      </c>
      <c r="B32" s="331"/>
      <c r="C32" s="5" t="s">
        <v>13</v>
      </c>
      <c r="D32" s="161">
        <v>2522.8</v>
      </c>
      <c r="E32" s="159"/>
      <c r="F32" s="159"/>
      <c r="G32" s="159"/>
      <c r="H32" s="159"/>
      <c r="I32" s="159"/>
      <c r="J32" s="160"/>
      <c r="K32" s="101">
        <v>2515.7</v>
      </c>
      <c r="L32" s="101">
        <f t="shared" si="0"/>
        <v>99.71856667195178</v>
      </c>
      <c r="M32" s="60"/>
    </row>
    <row r="33" spans="1:13" ht="43.5" customHeight="1">
      <c r="A33" s="330" t="s">
        <v>88</v>
      </c>
      <c r="B33" s="331"/>
      <c r="C33" s="5" t="s">
        <v>13</v>
      </c>
      <c r="D33" s="161">
        <v>5687.9</v>
      </c>
      <c r="E33" s="159"/>
      <c r="F33" s="159"/>
      <c r="G33" s="159"/>
      <c r="H33" s="159"/>
      <c r="I33" s="159"/>
      <c r="J33" s="160"/>
      <c r="K33" s="101">
        <v>5687.8</v>
      </c>
      <c r="L33" s="101">
        <f t="shared" si="0"/>
        <v>99.99824188188964</v>
      </c>
      <c r="M33" s="60"/>
    </row>
    <row r="34" spans="1:13" ht="54" customHeight="1">
      <c r="A34" s="330" t="s">
        <v>124</v>
      </c>
      <c r="B34" s="331"/>
      <c r="C34" s="114" t="s">
        <v>13</v>
      </c>
      <c r="D34" s="161">
        <v>4283.8</v>
      </c>
      <c r="E34" s="159"/>
      <c r="F34" s="159"/>
      <c r="G34" s="159"/>
      <c r="H34" s="159"/>
      <c r="I34" s="159"/>
      <c r="J34" s="160"/>
      <c r="K34" s="101">
        <v>4281.3</v>
      </c>
      <c r="L34" s="101">
        <f t="shared" si="0"/>
        <v>99.94164059946776</v>
      </c>
      <c r="M34" s="60"/>
    </row>
    <row r="35" spans="1:13" ht="54" customHeight="1">
      <c r="A35" s="330" t="s">
        <v>125</v>
      </c>
      <c r="B35" s="331"/>
      <c r="C35" s="112" t="s">
        <v>13</v>
      </c>
      <c r="D35" s="161">
        <v>29.2</v>
      </c>
      <c r="E35" s="159"/>
      <c r="F35" s="159"/>
      <c r="G35" s="159"/>
      <c r="H35" s="159"/>
      <c r="I35" s="159"/>
      <c r="J35" s="160"/>
      <c r="K35" s="101">
        <v>29.2</v>
      </c>
      <c r="L35" s="101">
        <v>100</v>
      </c>
      <c r="M35" s="60"/>
    </row>
    <row r="36" spans="1:13" ht="54" customHeight="1">
      <c r="A36" s="248" t="s">
        <v>229</v>
      </c>
      <c r="B36" s="249"/>
      <c r="C36" s="112" t="s">
        <v>13</v>
      </c>
      <c r="D36" s="161">
        <v>689.4</v>
      </c>
      <c r="E36" s="159"/>
      <c r="F36" s="159"/>
      <c r="G36" s="159"/>
      <c r="H36" s="159"/>
      <c r="I36" s="159"/>
      <c r="J36" s="160"/>
      <c r="K36" s="101">
        <v>684.4</v>
      </c>
      <c r="L36" s="101">
        <f>K36/D36*100</f>
        <v>99.27473165071076</v>
      </c>
      <c r="M36" s="60"/>
    </row>
    <row r="37" spans="1:13" ht="45" customHeight="1">
      <c r="A37" s="419" t="s">
        <v>89</v>
      </c>
      <c r="B37" s="420"/>
      <c r="C37" s="81"/>
      <c r="D37" s="46">
        <f>D38+D39</f>
        <v>1337.3</v>
      </c>
      <c r="E37" s="46"/>
      <c r="F37" s="46"/>
      <c r="G37" s="46"/>
      <c r="H37" s="46"/>
      <c r="I37" s="46"/>
      <c r="J37" s="47"/>
      <c r="K37" s="131">
        <f>K38+K39</f>
        <v>1331.3</v>
      </c>
      <c r="L37" s="33">
        <f t="shared" si="0"/>
        <v>99.55133477903237</v>
      </c>
      <c r="M37" s="60"/>
    </row>
    <row r="38" spans="1:13" ht="78.75" customHeight="1">
      <c r="A38" s="372" t="s">
        <v>119</v>
      </c>
      <c r="B38" s="392"/>
      <c r="C38" s="9" t="s">
        <v>13</v>
      </c>
      <c r="D38" s="157">
        <v>1337.3</v>
      </c>
      <c r="E38" s="156"/>
      <c r="F38" s="156"/>
      <c r="G38" s="156"/>
      <c r="H38" s="156"/>
      <c r="I38" s="156"/>
      <c r="J38" s="158"/>
      <c r="K38" s="101">
        <v>1331.3</v>
      </c>
      <c r="L38" s="101">
        <f t="shared" si="0"/>
        <v>99.55133477903237</v>
      </c>
      <c r="M38" s="60"/>
    </row>
    <row r="39" spans="1:13" ht="80.25" customHeight="1" hidden="1">
      <c r="A39" s="372" t="s">
        <v>164</v>
      </c>
      <c r="B39" s="373"/>
      <c r="C39" s="9" t="s">
        <v>13</v>
      </c>
      <c r="D39" s="156">
        <v>0</v>
      </c>
      <c r="E39" s="156"/>
      <c r="F39" s="156"/>
      <c r="G39" s="156"/>
      <c r="H39" s="156"/>
      <c r="I39" s="156"/>
      <c r="J39" s="158"/>
      <c r="K39" s="101">
        <v>0</v>
      </c>
      <c r="L39" s="99">
        <v>0</v>
      </c>
      <c r="M39" s="60"/>
    </row>
    <row r="40" spans="1:13" ht="45" customHeight="1">
      <c r="A40" s="382" t="s">
        <v>90</v>
      </c>
      <c r="B40" s="383"/>
      <c r="C40" s="81"/>
      <c r="D40" s="131">
        <f>D41+D42</f>
        <v>16850.7</v>
      </c>
      <c r="E40" s="131"/>
      <c r="F40" s="131"/>
      <c r="G40" s="131"/>
      <c r="H40" s="131"/>
      <c r="I40" s="131"/>
      <c r="J40" s="234"/>
      <c r="K40" s="131">
        <f>K41+K42</f>
        <v>16849.9</v>
      </c>
      <c r="L40" s="33">
        <f t="shared" si="0"/>
        <v>99.99525242274801</v>
      </c>
      <c r="M40" s="60"/>
    </row>
    <row r="41" spans="1:13" ht="45" customHeight="1">
      <c r="A41" s="330" t="s">
        <v>196</v>
      </c>
      <c r="B41" s="331"/>
      <c r="C41" s="112" t="s">
        <v>13</v>
      </c>
      <c r="D41" s="156">
        <v>13203.4</v>
      </c>
      <c r="E41" s="156"/>
      <c r="F41" s="156"/>
      <c r="G41" s="156"/>
      <c r="H41" s="156"/>
      <c r="I41" s="156"/>
      <c r="J41" s="158"/>
      <c r="K41" s="101">
        <v>13203.4</v>
      </c>
      <c r="L41" s="101">
        <v>100</v>
      </c>
      <c r="M41" s="60"/>
    </row>
    <row r="42" spans="1:13" ht="45" customHeight="1">
      <c r="A42" s="330" t="s">
        <v>197</v>
      </c>
      <c r="B42" s="331"/>
      <c r="C42" s="5" t="s">
        <v>13</v>
      </c>
      <c r="D42" s="236">
        <v>3647.3</v>
      </c>
      <c r="E42" s="156"/>
      <c r="F42" s="156"/>
      <c r="G42" s="156"/>
      <c r="H42" s="156"/>
      <c r="I42" s="156"/>
      <c r="J42" s="158"/>
      <c r="K42" s="101">
        <v>3646.5</v>
      </c>
      <c r="L42" s="101">
        <v>50.38</v>
      </c>
      <c r="M42" s="60"/>
    </row>
    <row r="43" spans="1:13" ht="54" customHeight="1">
      <c r="A43" s="380" t="s">
        <v>62</v>
      </c>
      <c r="B43" s="381"/>
      <c r="C43" s="82" t="s">
        <v>91</v>
      </c>
      <c r="D43" s="235">
        <f>D44+D55+D94</f>
        <v>82411.20000000001</v>
      </c>
      <c r="E43" s="83"/>
      <c r="F43" s="83"/>
      <c r="G43" s="83"/>
      <c r="H43" s="83"/>
      <c r="I43" s="83"/>
      <c r="J43" s="84"/>
      <c r="K43" s="235">
        <f>K44+K55+K94</f>
        <v>82409.70000000001</v>
      </c>
      <c r="L43" s="233">
        <f t="shared" si="0"/>
        <v>99.99817985904829</v>
      </c>
      <c r="M43" s="60"/>
    </row>
    <row r="44" spans="1:13" ht="27" customHeight="1">
      <c r="A44" s="292" t="s">
        <v>63</v>
      </c>
      <c r="B44" s="293"/>
      <c r="C44" s="45" t="s">
        <v>1</v>
      </c>
      <c r="D44" s="131">
        <f>D46+D48</f>
        <v>1209.3</v>
      </c>
      <c r="E44" s="46">
        <f aca="true" t="shared" si="1" ref="E44:J44">E49+E51+E53+E50+E54+E52</f>
        <v>0</v>
      </c>
      <c r="F44" s="46">
        <f t="shared" si="1"/>
        <v>0</v>
      </c>
      <c r="G44" s="46">
        <f t="shared" si="1"/>
        <v>0</v>
      </c>
      <c r="H44" s="46">
        <f t="shared" si="1"/>
        <v>0</v>
      </c>
      <c r="I44" s="46">
        <f t="shared" si="1"/>
        <v>0</v>
      </c>
      <c r="J44" s="47">
        <f t="shared" si="1"/>
        <v>0</v>
      </c>
      <c r="K44" s="131">
        <f>K46+K48</f>
        <v>1208.6</v>
      </c>
      <c r="L44" s="203">
        <f t="shared" si="0"/>
        <v>99.9421152732986</v>
      </c>
      <c r="M44" s="60"/>
    </row>
    <row r="45" spans="1:13" ht="20.25" customHeight="1">
      <c r="A45" s="294"/>
      <c r="B45" s="295"/>
      <c r="C45" s="45" t="s">
        <v>29</v>
      </c>
      <c r="D45" s="46"/>
      <c r="E45" s="46"/>
      <c r="F45" s="46"/>
      <c r="G45" s="46"/>
      <c r="H45" s="46"/>
      <c r="I45" s="46"/>
      <c r="J45" s="47"/>
      <c r="K45" s="36"/>
      <c r="L45" s="203"/>
      <c r="M45" s="60"/>
    </row>
    <row r="46" spans="1:13" ht="34.5" customHeight="1">
      <c r="A46" s="294"/>
      <c r="B46" s="295"/>
      <c r="C46" s="45" t="s">
        <v>30</v>
      </c>
      <c r="D46" s="46">
        <f>D52+D54</f>
        <v>130.1</v>
      </c>
      <c r="E46" s="46">
        <f aca="true" t="shared" si="2" ref="E46:J46">E52+E54</f>
        <v>0</v>
      </c>
      <c r="F46" s="46">
        <f t="shared" si="2"/>
        <v>0</v>
      </c>
      <c r="G46" s="46">
        <f t="shared" si="2"/>
        <v>0</v>
      </c>
      <c r="H46" s="46">
        <f t="shared" si="2"/>
        <v>0</v>
      </c>
      <c r="I46" s="46">
        <f t="shared" si="2"/>
        <v>0</v>
      </c>
      <c r="J46" s="47">
        <f t="shared" si="2"/>
        <v>0</v>
      </c>
      <c r="K46" s="46">
        <f>K52+K54</f>
        <v>129.6</v>
      </c>
      <c r="L46" s="203">
        <f t="shared" si="0"/>
        <v>99.61568024596464</v>
      </c>
      <c r="M46" s="60"/>
    </row>
    <row r="47" spans="1:13" ht="39.75" customHeight="1" hidden="1">
      <c r="A47" s="294"/>
      <c r="B47" s="295"/>
      <c r="C47" s="45" t="s">
        <v>4</v>
      </c>
      <c r="D47" s="46">
        <v>0</v>
      </c>
      <c r="E47" s="46">
        <f aca="true" t="shared" si="3" ref="E47:J47">E50</f>
        <v>0</v>
      </c>
      <c r="F47" s="46">
        <f t="shared" si="3"/>
        <v>0</v>
      </c>
      <c r="G47" s="46">
        <f t="shared" si="3"/>
        <v>0</v>
      </c>
      <c r="H47" s="46">
        <f t="shared" si="3"/>
        <v>0</v>
      </c>
      <c r="I47" s="46">
        <f t="shared" si="3"/>
        <v>0</v>
      </c>
      <c r="J47" s="47">
        <f t="shared" si="3"/>
        <v>0</v>
      </c>
      <c r="K47" s="46">
        <v>0</v>
      </c>
      <c r="L47" s="203">
        <v>0</v>
      </c>
      <c r="M47" s="60"/>
    </row>
    <row r="48" spans="1:13" ht="44.25" customHeight="1">
      <c r="A48" s="294"/>
      <c r="B48" s="295"/>
      <c r="C48" s="48" t="s">
        <v>210</v>
      </c>
      <c r="D48" s="131">
        <f>D49+D51+D53</f>
        <v>1079.2</v>
      </c>
      <c r="E48" s="46">
        <f aca="true" t="shared" si="4" ref="E48:J48">E49+E51+E53</f>
        <v>0</v>
      </c>
      <c r="F48" s="46">
        <f t="shared" si="4"/>
        <v>0</v>
      </c>
      <c r="G48" s="46">
        <f t="shared" si="4"/>
        <v>0</v>
      </c>
      <c r="H48" s="46">
        <f t="shared" si="4"/>
        <v>0</v>
      </c>
      <c r="I48" s="46">
        <f t="shared" si="4"/>
        <v>0</v>
      </c>
      <c r="J48" s="47">
        <f t="shared" si="4"/>
        <v>0</v>
      </c>
      <c r="K48" s="131">
        <f>K49+K51+K53</f>
        <v>1079</v>
      </c>
      <c r="L48" s="203">
        <f t="shared" si="0"/>
        <v>99.98146775389178</v>
      </c>
      <c r="M48" s="60"/>
    </row>
    <row r="49" spans="1:13" ht="51.75" customHeight="1">
      <c r="A49" s="366" t="s">
        <v>120</v>
      </c>
      <c r="B49" s="367"/>
      <c r="C49" s="5" t="s">
        <v>210</v>
      </c>
      <c r="D49" s="152">
        <v>941.5</v>
      </c>
      <c r="E49" s="108"/>
      <c r="F49" s="108"/>
      <c r="G49" s="108"/>
      <c r="H49" s="108"/>
      <c r="I49" s="108"/>
      <c r="J49" s="109"/>
      <c r="K49" s="101">
        <v>941.5</v>
      </c>
      <c r="L49" s="63">
        <f t="shared" si="0"/>
        <v>100</v>
      </c>
      <c r="M49" s="60"/>
    </row>
    <row r="50" spans="1:13" ht="41.25" customHeight="1" hidden="1">
      <c r="A50" s="384" t="s">
        <v>17</v>
      </c>
      <c r="B50" s="385"/>
      <c r="C50" s="5" t="s">
        <v>4</v>
      </c>
      <c r="D50" s="152">
        <v>0</v>
      </c>
      <c r="E50" s="108"/>
      <c r="F50" s="108"/>
      <c r="G50" s="108"/>
      <c r="H50" s="108"/>
      <c r="I50" s="108"/>
      <c r="J50" s="109"/>
      <c r="K50" s="101">
        <v>0</v>
      </c>
      <c r="L50" s="63">
        <v>0</v>
      </c>
      <c r="M50" s="60"/>
    </row>
    <row r="51" spans="1:13" ht="47.25" customHeight="1">
      <c r="A51" s="386"/>
      <c r="B51" s="387"/>
      <c r="C51" s="5" t="s">
        <v>210</v>
      </c>
      <c r="D51" s="152">
        <v>40</v>
      </c>
      <c r="E51" s="61"/>
      <c r="F51" s="61"/>
      <c r="G51" s="61"/>
      <c r="H51" s="61"/>
      <c r="I51" s="61"/>
      <c r="J51" s="62"/>
      <c r="K51" s="63">
        <v>40</v>
      </c>
      <c r="L51" s="63">
        <f t="shared" si="0"/>
        <v>100</v>
      </c>
      <c r="M51" s="60"/>
    </row>
    <row r="52" spans="1:13" ht="2.25" customHeight="1" hidden="1">
      <c r="A52" s="388"/>
      <c r="B52" s="389"/>
      <c r="C52" s="112" t="s">
        <v>19</v>
      </c>
      <c r="D52" s="152">
        <v>0</v>
      </c>
      <c r="E52" s="108"/>
      <c r="F52" s="108"/>
      <c r="G52" s="108"/>
      <c r="H52" s="108"/>
      <c r="I52" s="108"/>
      <c r="J52" s="109"/>
      <c r="K52" s="101">
        <v>0</v>
      </c>
      <c r="L52" s="63">
        <v>0</v>
      </c>
      <c r="M52" s="60"/>
    </row>
    <row r="53" spans="1:13" ht="47.25" customHeight="1">
      <c r="A53" s="415" t="s">
        <v>276</v>
      </c>
      <c r="B53" s="416"/>
      <c r="C53" s="5" t="s">
        <v>210</v>
      </c>
      <c r="D53" s="152">
        <v>97.7</v>
      </c>
      <c r="E53" s="108"/>
      <c r="F53" s="108"/>
      <c r="G53" s="108"/>
      <c r="H53" s="108"/>
      <c r="I53" s="108"/>
      <c r="J53" s="109"/>
      <c r="K53" s="101">
        <v>97.5</v>
      </c>
      <c r="L53" s="63">
        <f t="shared" si="0"/>
        <v>99.79529170931423</v>
      </c>
      <c r="M53" s="60"/>
    </row>
    <row r="54" spans="1:13" ht="50.25" customHeight="1">
      <c r="A54" s="417"/>
      <c r="B54" s="418"/>
      <c r="C54" s="112" t="s">
        <v>19</v>
      </c>
      <c r="D54" s="63">
        <v>130.1</v>
      </c>
      <c r="E54" s="108"/>
      <c r="F54" s="108"/>
      <c r="G54" s="108"/>
      <c r="H54" s="108"/>
      <c r="I54" s="108"/>
      <c r="J54" s="109"/>
      <c r="K54" s="101">
        <v>129.6</v>
      </c>
      <c r="L54" s="63">
        <f t="shared" si="0"/>
        <v>99.61568024596464</v>
      </c>
      <c r="M54" s="60"/>
    </row>
    <row r="55" spans="1:13" ht="24" customHeight="1">
      <c r="A55" s="292" t="s">
        <v>64</v>
      </c>
      <c r="B55" s="293"/>
      <c r="C55" s="45" t="s">
        <v>1</v>
      </c>
      <c r="D55" s="131">
        <f>D57+D58+D60+D59</f>
        <v>46219.9</v>
      </c>
      <c r="E55" s="46" t="e">
        <f>E61+E63+E69+E70+E72+E75+E78+#REF!+E87+E91</f>
        <v>#REF!</v>
      </c>
      <c r="F55" s="46" t="e">
        <f>F61+F63+F69+F70+F72+F75+F78+#REF!+F87+F91</f>
        <v>#REF!</v>
      </c>
      <c r="G55" s="46" t="e">
        <f>G61+G63+G69+G70+G72+G75+G78+#REF!+G87+G91</f>
        <v>#REF!</v>
      </c>
      <c r="H55" s="46" t="e">
        <f>H61+H63+H69+H70+H72+H75+H78+#REF!+H87+H91</f>
        <v>#REF!</v>
      </c>
      <c r="I55" s="46" t="e">
        <f>I61+I63+I69+I70+I72+I75+I78+#REF!+I87+I91</f>
        <v>#REF!</v>
      </c>
      <c r="J55" s="47" t="e">
        <f>J61+J63+J69+J70+J72+J75+J78+#REF!+J87+J91</f>
        <v>#REF!</v>
      </c>
      <c r="K55" s="131">
        <f>K57+K58+K60+K59</f>
        <v>46219.100000000006</v>
      </c>
      <c r="L55" s="203">
        <f t="shared" si="0"/>
        <v>99.99826914381036</v>
      </c>
      <c r="M55" s="60"/>
    </row>
    <row r="56" spans="1:13" ht="19.5" customHeight="1">
      <c r="A56" s="294"/>
      <c r="B56" s="295"/>
      <c r="C56" s="49" t="s">
        <v>8</v>
      </c>
      <c r="D56" s="46"/>
      <c r="E56" s="46"/>
      <c r="F56" s="46"/>
      <c r="G56" s="46"/>
      <c r="H56" s="46"/>
      <c r="I56" s="46"/>
      <c r="J56" s="47"/>
      <c r="K56" s="36"/>
      <c r="L56" s="203"/>
      <c r="M56" s="60"/>
    </row>
    <row r="57" spans="1:13" ht="31.5" customHeight="1">
      <c r="A57" s="294"/>
      <c r="B57" s="295"/>
      <c r="C57" s="49" t="s">
        <v>4</v>
      </c>
      <c r="D57" s="131">
        <f>D70+D74+D93</f>
        <v>1585.8000000000002</v>
      </c>
      <c r="E57" s="46">
        <f aca="true" t="shared" si="5" ref="E57:J57">E69+E70+E72</f>
        <v>0</v>
      </c>
      <c r="F57" s="46">
        <f t="shared" si="5"/>
        <v>0</v>
      </c>
      <c r="G57" s="46">
        <f t="shared" si="5"/>
        <v>0</v>
      </c>
      <c r="H57" s="46">
        <f t="shared" si="5"/>
        <v>0</v>
      </c>
      <c r="I57" s="46">
        <f t="shared" si="5"/>
        <v>0</v>
      </c>
      <c r="J57" s="47">
        <f t="shared" si="5"/>
        <v>0</v>
      </c>
      <c r="K57" s="131">
        <f>K70+K74+K93</f>
        <v>1585.1000000000001</v>
      </c>
      <c r="L57" s="203">
        <f t="shared" si="0"/>
        <v>99.95585824189683</v>
      </c>
      <c r="M57" s="60"/>
    </row>
    <row r="58" spans="1:13" ht="28.5" customHeight="1">
      <c r="A58" s="294"/>
      <c r="B58" s="295"/>
      <c r="C58" s="49" t="s">
        <v>5</v>
      </c>
      <c r="D58" s="131">
        <f>D62+D63</f>
        <v>15189.9</v>
      </c>
      <c r="E58" s="46">
        <f aca="true" t="shared" si="6" ref="E58:J58">E61+E63</f>
        <v>0</v>
      </c>
      <c r="F58" s="46">
        <f t="shared" si="6"/>
        <v>0</v>
      </c>
      <c r="G58" s="46">
        <f t="shared" si="6"/>
        <v>0</v>
      </c>
      <c r="H58" s="46">
        <f t="shared" si="6"/>
        <v>0</v>
      </c>
      <c r="I58" s="46">
        <f t="shared" si="6"/>
        <v>0</v>
      </c>
      <c r="J58" s="47">
        <f t="shared" si="6"/>
        <v>0</v>
      </c>
      <c r="K58" s="131">
        <f>K61+K63</f>
        <v>15189.9</v>
      </c>
      <c r="L58" s="203">
        <f t="shared" si="0"/>
        <v>100</v>
      </c>
      <c r="M58" s="60"/>
    </row>
    <row r="59" spans="1:13" ht="25.5" customHeight="1">
      <c r="A59" s="294"/>
      <c r="B59" s="295"/>
      <c r="C59" s="49" t="s">
        <v>6</v>
      </c>
      <c r="D59" s="131">
        <f>D75+D78+D87</f>
        <v>20926.5</v>
      </c>
      <c r="E59" s="46" t="e">
        <f>E75+E78+#REF!+E87</f>
        <v>#REF!</v>
      </c>
      <c r="F59" s="46" t="e">
        <f>F75+F78+#REF!+F87</f>
        <v>#REF!</v>
      </c>
      <c r="G59" s="46" t="e">
        <f>G75+G78+#REF!+G87</f>
        <v>#REF!</v>
      </c>
      <c r="H59" s="46" t="e">
        <f>H75+H78+#REF!+H87</f>
        <v>#REF!</v>
      </c>
      <c r="I59" s="46" t="e">
        <f>I75+I78+#REF!+I87</f>
        <v>#REF!</v>
      </c>
      <c r="J59" s="47" t="e">
        <f>J75+J78+#REF!+J87</f>
        <v>#REF!</v>
      </c>
      <c r="K59" s="131">
        <f>K75+K78+K87</f>
        <v>20926.4</v>
      </c>
      <c r="L59" s="203">
        <f t="shared" si="0"/>
        <v>99.99952213700332</v>
      </c>
      <c r="M59" s="60"/>
    </row>
    <row r="60" spans="1:13" ht="31.5">
      <c r="A60" s="378"/>
      <c r="B60" s="379"/>
      <c r="C60" s="49" t="s">
        <v>7</v>
      </c>
      <c r="D60" s="46">
        <f>D91</f>
        <v>8517.7</v>
      </c>
      <c r="E60" s="46">
        <f aca="true" t="shared" si="7" ref="E60:J60">E91</f>
        <v>0</v>
      </c>
      <c r="F60" s="46">
        <f t="shared" si="7"/>
        <v>0</v>
      </c>
      <c r="G60" s="46">
        <f t="shared" si="7"/>
        <v>0</v>
      </c>
      <c r="H60" s="46">
        <f t="shared" si="7"/>
        <v>0</v>
      </c>
      <c r="I60" s="46">
        <f t="shared" si="7"/>
        <v>0</v>
      </c>
      <c r="J60" s="47">
        <f t="shared" si="7"/>
        <v>0</v>
      </c>
      <c r="K60" s="46">
        <f>K91</f>
        <v>8517.7</v>
      </c>
      <c r="L60" s="203">
        <f t="shared" si="0"/>
        <v>100</v>
      </c>
      <c r="M60" s="60"/>
    </row>
    <row r="61" spans="1:13" ht="45.75" customHeight="1">
      <c r="A61" s="334" t="s">
        <v>16</v>
      </c>
      <c r="B61" s="335"/>
      <c r="C61" s="64" t="s">
        <v>5</v>
      </c>
      <c r="D61" s="63">
        <v>2369</v>
      </c>
      <c r="E61" s="218"/>
      <c r="F61" s="218"/>
      <c r="G61" s="218"/>
      <c r="H61" s="218"/>
      <c r="I61" s="218"/>
      <c r="J61" s="219"/>
      <c r="K61" s="63">
        <v>2369</v>
      </c>
      <c r="L61" s="63">
        <f t="shared" si="0"/>
        <v>100</v>
      </c>
      <c r="M61" s="60"/>
    </row>
    <row r="62" spans="1:13" ht="54" customHeight="1">
      <c r="A62" s="374" t="s">
        <v>15</v>
      </c>
      <c r="B62" s="375"/>
      <c r="C62" s="64" t="s">
        <v>5</v>
      </c>
      <c r="D62" s="63">
        <v>2369</v>
      </c>
      <c r="E62" s="218"/>
      <c r="F62" s="218"/>
      <c r="G62" s="218"/>
      <c r="H62" s="218"/>
      <c r="I62" s="218"/>
      <c r="J62" s="219"/>
      <c r="K62" s="63">
        <v>2369</v>
      </c>
      <c r="L62" s="63">
        <f t="shared" si="0"/>
        <v>100</v>
      </c>
      <c r="M62" s="60"/>
    </row>
    <row r="63" spans="1:13" ht="60" customHeight="1">
      <c r="A63" s="334" t="s">
        <v>20</v>
      </c>
      <c r="B63" s="335"/>
      <c r="C63" s="64" t="s">
        <v>5</v>
      </c>
      <c r="D63" s="152">
        <v>12820.9</v>
      </c>
      <c r="E63" s="61"/>
      <c r="F63" s="61"/>
      <c r="G63" s="61"/>
      <c r="H63" s="61"/>
      <c r="I63" s="61"/>
      <c r="J63" s="62"/>
      <c r="K63" s="152">
        <v>12820.9</v>
      </c>
      <c r="L63" s="63">
        <f t="shared" si="0"/>
        <v>100</v>
      </c>
      <c r="M63" s="60"/>
    </row>
    <row r="64" spans="1:13" ht="63.75" customHeight="1" hidden="1">
      <c r="A64" s="273" t="s">
        <v>21</v>
      </c>
      <c r="B64" s="274"/>
      <c r="C64" s="64" t="s">
        <v>5</v>
      </c>
      <c r="D64" s="152"/>
      <c r="E64" s="137"/>
      <c r="F64" s="137"/>
      <c r="G64" s="137"/>
      <c r="H64" s="137"/>
      <c r="I64" s="137"/>
      <c r="J64" s="138"/>
      <c r="K64" s="60"/>
      <c r="L64" s="60" t="e">
        <f t="shared" si="0"/>
        <v>#DIV/0!</v>
      </c>
      <c r="M64" s="60"/>
    </row>
    <row r="65" spans="1:13" ht="27.75" customHeight="1" hidden="1">
      <c r="A65" s="273" t="s">
        <v>22</v>
      </c>
      <c r="B65" s="274"/>
      <c r="C65" s="64" t="s">
        <v>5</v>
      </c>
      <c r="D65" s="152"/>
      <c r="E65" s="61"/>
      <c r="F65" s="61"/>
      <c r="G65" s="61"/>
      <c r="H65" s="61"/>
      <c r="I65" s="61"/>
      <c r="J65" s="62"/>
      <c r="K65" s="60"/>
      <c r="L65" s="60" t="e">
        <f t="shared" si="0"/>
        <v>#DIV/0!</v>
      </c>
      <c r="M65" s="60"/>
    </row>
    <row r="66" spans="1:13" ht="39.75" customHeight="1" hidden="1">
      <c r="A66" s="273" t="s">
        <v>226</v>
      </c>
      <c r="B66" s="274"/>
      <c r="C66" s="64" t="s">
        <v>5</v>
      </c>
      <c r="D66" s="152"/>
      <c r="E66" s="61"/>
      <c r="F66" s="61"/>
      <c r="G66" s="61"/>
      <c r="H66" s="61"/>
      <c r="I66" s="61"/>
      <c r="J66" s="62"/>
      <c r="K66" s="63"/>
      <c r="L66" s="60" t="e">
        <f t="shared" si="0"/>
        <v>#DIV/0!</v>
      </c>
      <c r="M66" s="60"/>
    </row>
    <row r="67" spans="1:13" ht="27.75" customHeight="1" hidden="1">
      <c r="A67" s="370" t="s">
        <v>227</v>
      </c>
      <c r="B67" s="371"/>
      <c r="C67" s="64" t="s">
        <v>5</v>
      </c>
      <c r="D67" s="152"/>
      <c r="E67" s="61"/>
      <c r="F67" s="61"/>
      <c r="G67" s="61"/>
      <c r="H67" s="61"/>
      <c r="I67" s="61"/>
      <c r="J67" s="62"/>
      <c r="K67" s="63"/>
      <c r="L67" s="60">
        <v>0</v>
      </c>
      <c r="M67" s="60"/>
    </row>
    <row r="68" spans="1:13" ht="31.5" customHeight="1" hidden="1">
      <c r="A68" s="374" t="s">
        <v>228</v>
      </c>
      <c r="B68" s="375"/>
      <c r="C68" s="64" t="s">
        <v>5</v>
      </c>
      <c r="D68" s="152"/>
      <c r="E68" s="61"/>
      <c r="F68" s="61"/>
      <c r="G68" s="61"/>
      <c r="H68" s="61"/>
      <c r="I68" s="61"/>
      <c r="J68" s="62"/>
      <c r="K68" s="63"/>
      <c r="L68" s="60">
        <v>0</v>
      </c>
      <c r="M68" s="60"/>
    </row>
    <row r="69" spans="1:13" ht="0.75" customHeight="1">
      <c r="A69" s="334" t="s">
        <v>23</v>
      </c>
      <c r="B69" s="335"/>
      <c r="C69" s="64" t="s">
        <v>4</v>
      </c>
      <c r="D69" s="152">
        <v>0</v>
      </c>
      <c r="E69" s="137"/>
      <c r="F69" s="137"/>
      <c r="G69" s="137"/>
      <c r="H69" s="137"/>
      <c r="I69" s="137"/>
      <c r="J69" s="138"/>
      <c r="K69" s="63">
        <v>0</v>
      </c>
      <c r="L69" s="60">
        <v>0</v>
      </c>
      <c r="M69" s="60"/>
    </row>
    <row r="70" spans="1:13" ht="54.75" customHeight="1">
      <c r="A70" s="334" t="s">
        <v>24</v>
      </c>
      <c r="B70" s="335"/>
      <c r="C70" s="64" t="s">
        <v>4</v>
      </c>
      <c r="D70" s="63">
        <v>25</v>
      </c>
      <c r="E70" s="220"/>
      <c r="F70" s="220"/>
      <c r="G70" s="220"/>
      <c r="H70" s="220"/>
      <c r="I70" s="220"/>
      <c r="J70" s="221"/>
      <c r="K70" s="63">
        <v>25</v>
      </c>
      <c r="L70" s="60">
        <v>0</v>
      </c>
      <c r="M70" s="60"/>
    </row>
    <row r="71" spans="1:13" ht="54.75" customHeight="1">
      <c r="A71" s="273" t="s">
        <v>25</v>
      </c>
      <c r="B71" s="274"/>
      <c r="C71" s="64" t="s">
        <v>4</v>
      </c>
      <c r="D71" s="63">
        <v>25</v>
      </c>
      <c r="E71" s="220"/>
      <c r="F71" s="220"/>
      <c r="G71" s="220"/>
      <c r="H71" s="220"/>
      <c r="I71" s="220"/>
      <c r="J71" s="221"/>
      <c r="K71" s="63">
        <v>25</v>
      </c>
      <c r="L71" s="63">
        <f t="shared" si="0"/>
        <v>100</v>
      </c>
      <c r="M71" s="60"/>
    </row>
    <row r="72" spans="1:13" ht="55.5" customHeight="1" hidden="1">
      <c r="A72" s="334" t="s">
        <v>26</v>
      </c>
      <c r="B72" s="335"/>
      <c r="C72" s="64" t="s">
        <v>4</v>
      </c>
      <c r="D72" s="63">
        <v>0</v>
      </c>
      <c r="E72" s="220"/>
      <c r="F72" s="220"/>
      <c r="G72" s="220"/>
      <c r="H72" s="220"/>
      <c r="I72" s="220"/>
      <c r="J72" s="221"/>
      <c r="K72" s="63">
        <v>0</v>
      </c>
      <c r="L72" s="63">
        <v>0</v>
      </c>
      <c r="M72" s="60"/>
    </row>
    <row r="73" spans="1:13" ht="55.5" customHeight="1" hidden="1">
      <c r="A73" s="273" t="s">
        <v>121</v>
      </c>
      <c r="B73" s="274"/>
      <c r="C73" s="64" t="s">
        <v>4</v>
      </c>
      <c r="D73" s="94">
        <v>0</v>
      </c>
      <c r="E73" s="222"/>
      <c r="F73" s="222"/>
      <c r="G73" s="222"/>
      <c r="H73" s="222"/>
      <c r="I73" s="222"/>
      <c r="J73" s="223"/>
      <c r="K73" s="63">
        <v>0</v>
      </c>
      <c r="L73" s="63">
        <v>0</v>
      </c>
      <c r="M73" s="60"/>
    </row>
    <row r="74" spans="1:13" ht="45" customHeight="1">
      <c r="A74" s="273" t="s">
        <v>131</v>
      </c>
      <c r="B74" s="274"/>
      <c r="C74" s="64" t="s">
        <v>4</v>
      </c>
      <c r="D74" s="94">
        <v>1513.9</v>
      </c>
      <c r="E74" s="139"/>
      <c r="F74" s="139"/>
      <c r="G74" s="139"/>
      <c r="H74" s="139"/>
      <c r="I74" s="139"/>
      <c r="J74" s="140"/>
      <c r="K74" s="94">
        <v>1513.2</v>
      </c>
      <c r="L74" s="63">
        <f t="shared" si="0"/>
        <v>99.95376180725279</v>
      </c>
      <c r="M74" s="60"/>
    </row>
    <row r="75" spans="1:13" ht="59.25" customHeight="1">
      <c r="A75" s="366" t="s">
        <v>132</v>
      </c>
      <c r="B75" s="367"/>
      <c r="C75" s="107" t="s">
        <v>6</v>
      </c>
      <c r="D75" s="167">
        <f>D76+D77</f>
        <v>507.29999999999995</v>
      </c>
      <c r="E75" s="139"/>
      <c r="F75" s="139"/>
      <c r="G75" s="139"/>
      <c r="H75" s="139"/>
      <c r="I75" s="139"/>
      <c r="J75" s="140"/>
      <c r="K75" s="167">
        <f>K76+K77</f>
        <v>507.29999999999995</v>
      </c>
      <c r="L75" s="63">
        <f t="shared" si="0"/>
        <v>100</v>
      </c>
      <c r="M75" s="60"/>
    </row>
    <row r="76" spans="1:13" ht="30.75" customHeight="1">
      <c r="A76" s="330" t="s">
        <v>133</v>
      </c>
      <c r="B76" s="331"/>
      <c r="C76" s="107" t="s">
        <v>6</v>
      </c>
      <c r="D76" s="63">
        <v>249.1</v>
      </c>
      <c r="E76" s="220"/>
      <c r="F76" s="220"/>
      <c r="G76" s="220"/>
      <c r="H76" s="220"/>
      <c r="I76" s="220"/>
      <c r="J76" s="221"/>
      <c r="K76" s="63">
        <v>249.1</v>
      </c>
      <c r="L76" s="63">
        <f t="shared" si="0"/>
        <v>100</v>
      </c>
      <c r="M76" s="60"/>
    </row>
    <row r="77" spans="1:13" ht="33.75" customHeight="1">
      <c r="A77" s="330" t="s">
        <v>134</v>
      </c>
      <c r="B77" s="331"/>
      <c r="C77" s="107" t="s">
        <v>6</v>
      </c>
      <c r="D77" s="63">
        <v>258.2</v>
      </c>
      <c r="E77" s="220"/>
      <c r="F77" s="220"/>
      <c r="G77" s="220"/>
      <c r="H77" s="220"/>
      <c r="I77" s="220"/>
      <c r="J77" s="221"/>
      <c r="K77" s="63">
        <v>258.2</v>
      </c>
      <c r="L77" s="63">
        <f t="shared" si="0"/>
        <v>100</v>
      </c>
      <c r="M77" s="60"/>
    </row>
    <row r="78" spans="1:13" ht="39" customHeight="1">
      <c r="A78" s="334" t="s">
        <v>183</v>
      </c>
      <c r="B78" s="335"/>
      <c r="C78" s="64" t="s">
        <v>6</v>
      </c>
      <c r="D78" s="63">
        <v>19868.9</v>
      </c>
      <c r="E78" s="225"/>
      <c r="F78" s="225"/>
      <c r="G78" s="225"/>
      <c r="H78" s="225"/>
      <c r="I78" s="225"/>
      <c r="J78" s="226"/>
      <c r="K78" s="224">
        <v>19868.9</v>
      </c>
      <c r="L78" s="224">
        <f t="shared" si="0"/>
        <v>100</v>
      </c>
      <c r="M78" s="60"/>
    </row>
    <row r="79" spans="1:13" ht="67.5" customHeight="1" hidden="1">
      <c r="A79" s="330" t="s">
        <v>135</v>
      </c>
      <c r="B79" s="331"/>
      <c r="C79" s="107" t="s">
        <v>6</v>
      </c>
      <c r="D79" s="63">
        <v>19213.9</v>
      </c>
      <c r="E79" s="228"/>
      <c r="F79" s="228"/>
      <c r="G79" s="228"/>
      <c r="H79" s="228"/>
      <c r="I79" s="228"/>
      <c r="J79" s="229"/>
      <c r="K79" s="224">
        <v>19213.9</v>
      </c>
      <c r="L79" s="227">
        <f t="shared" si="0"/>
        <v>100</v>
      </c>
      <c r="M79" s="60"/>
    </row>
    <row r="80" spans="1:13" ht="39.75" customHeight="1" hidden="1">
      <c r="A80" s="330" t="s">
        <v>136</v>
      </c>
      <c r="B80" s="331"/>
      <c r="C80" s="107" t="s">
        <v>6</v>
      </c>
      <c r="D80" s="63">
        <v>311.5</v>
      </c>
      <c r="E80" s="228"/>
      <c r="F80" s="228"/>
      <c r="G80" s="228"/>
      <c r="H80" s="228"/>
      <c r="I80" s="228"/>
      <c r="J80" s="229"/>
      <c r="K80" s="224">
        <v>311.5</v>
      </c>
      <c r="L80" s="227">
        <f t="shared" si="0"/>
        <v>100</v>
      </c>
      <c r="M80" s="60"/>
    </row>
    <row r="81" spans="1:13" ht="43.5" customHeight="1" hidden="1">
      <c r="A81" s="330" t="s">
        <v>137</v>
      </c>
      <c r="B81" s="331"/>
      <c r="C81" s="107" t="s">
        <v>6</v>
      </c>
      <c r="D81" s="63">
        <v>15.9</v>
      </c>
      <c r="E81" s="228"/>
      <c r="F81" s="228"/>
      <c r="G81" s="228"/>
      <c r="H81" s="228"/>
      <c r="I81" s="228"/>
      <c r="J81" s="229"/>
      <c r="K81" s="224">
        <v>15.9</v>
      </c>
      <c r="L81" s="227">
        <f t="shared" si="0"/>
        <v>100</v>
      </c>
      <c r="M81" s="60"/>
    </row>
    <row r="82" spans="1:13" ht="23.25" customHeight="1" hidden="1">
      <c r="A82" s="330" t="s">
        <v>138</v>
      </c>
      <c r="B82" s="331"/>
      <c r="C82" s="107" t="s">
        <v>6</v>
      </c>
      <c r="D82" s="63">
        <v>23.8</v>
      </c>
      <c r="E82" s="228"/>
      <c r="F82" s="228"/>
      <c r="G82" s="228"/>
      <c r="H82" s="228"/>
      <c r="I82" s="228"/>
      <c r="J82" s="229"/>
      <c r="K82" s="224">
        <v>23.8</v>
      </c>
      <c r="L82" s="227">
        <f t="shared" si="0"/>
        <v>100</v>
      </c>
      <c r="M82" s="60"/>
    </row>
    <row r="83" spans="1:13" ht="43.5" customHeight="1" hidden="1">
      <c r="A83" s="330" t="s">
        <v>139</v>
      </c>
      <c r="B83" s="331"/>
      <c r="C83" s="107" t="s">
        <v>6</v>
      </c>
      <c r="D83" s="63">
        <v>0</v>
      </c>
      <c r="E83" s="228"/>
      <c r="F83" s="228"/>
      <c r="G83" s="228"/>
      <c r="H83" s="228"/>
      <c r="I83" s="228"/>
      <c r="J83" s="229"/>
      <c r="K83" s="224">
        <v>0</v>
      </c>
      <c r="L83" s="227" t="e">
        <f t="shared" si="0"/>
        <v>#DIV/0!</v>
      </c>
      <c r="M83" s="60"/>
    </row>
    <row r="84" spans="1:13" ht="43.5" customHeight="1" hidden="1">
      <c r="A84" s="330" t="s">
        <v>184</v>
      </c>
      <c r="B84" s="331"/>
      <c r="C84" s="107" t="s">
        <v>6</v>
      </c>
      <c r="D84" s="63">
        <v>0</v>
      </c>
      <c r="E84" s="228"/>
      <c r="F84" s="228"/>
      <c r="G84" s="228"/>
      <c r="H84" s="228"/>
      <c r="I84" s="228"/>
      <c r="J84" s="229"/>
      <c r="K84" s="224">
        <v>0</v>
      </c>
      <c r="L84" s="227" t="e">
        <f t="shared" si="0"/>
        <v>#DIV/0!</v>
      </c>
      <c r="M84" s="60"/>
    </row>
    <row r="85" spans="1:13" ht="43.5" customHeight="1" hidden="1">
      <c r="A85" s="330" t="s">
        <v>186</v>
      </c>
      <c r="B85" s="331"/>
      <c r="C85" s="107" t="s">
        <v>6</v>
      </c>
      <c r="D85" s="63">
        <v>0</v>
      </c>
      <c r="E85" s="228"/>
      <c r="F85" s="228"/>
      <c r="G85" s="228"/>
      <c r="H85" s="228"/>
      <c r="I85" s="228"/>
      <c r="J85" s="229"/>
      <c r="K85" s="224">
        <v>0</v>
      </c>
      <c r="L85" s="227">
        <v>0</v>
      </c>
      <c r="M85" s="60"/>
    </row>
    <row r="86" spans="1:13" ht="46.5" customHeight="1" hidden="1">
      <c r="A86" s="330" t="s">
        <v>223</v>
      </c>
      <c r="B86" s="331"/>
      <c r="C86" s="107" t="s">
        <v>6</v>
      </c>
      <c r="D86" s="63">
        <v>0</v>
      </c>
      <c r="E86" s="228"/>
      <c r="F86" s="228"/>
      <c r="G86" s="228"/>
      <c r="H86" s="228"/>
      <c r="I86" s="228"/>
      <c r="J86" s="229"/>
      <c r="K86" s="224">
        <v>0</v>
      </c>
      <c r="L86" s="227" t="e">
        <f t="shared" si="0"/>
        <v>#DIV/0!</v>
      </c>
      <c r="M86" s="60"/>
    </row>
    <row r="87" spans="1:13" ht="49.5" customHeight="1">
      <c r="A87" s="337" t="s">
        <v>140</v>
      </c>
      <c r="B87" s="338"/>
      <c r="C87" s="107" t="s">
        <v>6</v>
      </c>
      <c r="D87" s="63">
        <f>D88+D89+D90</f>
        <v>550.3</v>
      </c>
      <c r="E87" s="228"/>
      <c r="F87" s="228"/>
      <c r="G87" s="228"/>
      <c r="H87" s="228"/>
      <c r="I87" s="228"/>
      <c r="J87" s="229"/>
      <c r="K87" s="224">
        <f>K88+K89+K90</f>
        <v>550.1999999999999</v>
      </c>
      <c r="L87" s="224">
        <f aca="true" t="shared" si="8" ref="L87:L150">K87/D87*100</f>
        <v>99.98182809376704</v>
      </c>
      <c r="M87" s="60"/>
    </row>
    <row r="88" spans="1:13" ht="54" customHeight="1">
      <c r="A88" s="330" t="s">
        <v>141</v>
      </c>
      <c r="B88" s="331"/>
      <c r="C88" s="107" t="s">
        <v>6</v>
      </c>
      <c r="D88" s="152">
        <v>44.4</v>
      </c>
      <c r="E88" s="135"/>
      <c r="F88" s="135"/>
      <c r="G88" s="135"/>
      <c r="H88" s="135"/>
      <c r="I88" s="135"/>
      <c r="J88" s="136"/>
      <c r="K88" s="101">
        <v>44.4</v>
      </c>
      <c r="L88" s="63">
        <f t="shared" si="8"/>
        <v>100</v>
      </c>
      <c r="M88" s="60"/>
    </row>
    <row r="89" spans="1:13" ht="46.5" customHeight="1">
      <c r="A89" s="330" t="s">
        <v>143</v>
      </c>
      <c r="B89" s="331"/>
      <c r="C89" s="107" t="s">
        <v>6</v>
      </c>
      <c r="D89" s="152">
        <v>399.2</v>
      </c>
      <c r="E89" s="135"/>
      <c r="F89" s="135"/>
      <c r="G89" s="135"/>
      <c r="H89" s="135"/>
      <c r="I89" s="135"/>
      <c r="J89" s="136"/>
      <c r="K89" s="101">
        <v>399.2</v>
      </c>
      <c r="L89" s="63">
        <f t="shared" si="8"/>
        <v>100</v>
      </c>
      <c r="M89" s="60"/>
    </row>
    <row r="90" spans="1:13" ht="27.75" customHeight="1">
      <c r="A90" s="330" t="s">
        <v>144</v>
      </c>
      <c r="B90" s="331"/>
      <c r="C90" s="107" t="s">
        <v>6</v>
      </c>
      <c r="D90" s="63">
        <v>106.7</v>
      </c>
      <c r="E90" s="135"/>
      <c r="F90" s="135"/>
      <c r="G90" s="135"/>
      <c r="H90" s="135"/>
      <c r="I90" s="135"/>
      <c r="J90" s="136"/>
      <c r="K90" s="101">
        <v>106.6</v>
      </c>
      <c r="L90" s="63">
        <f t="shared" si="8"/>
        <v>99.90627928772258</v>
      </c>
      <c r="M90" s="60"/>
    </row>
    <row r="91" spans="1:13" ht="50.25" customHeight="1">
      <c r="A91" s="366" t="s">
        <v>142</v>
      </c>
      <c r="B91" s="367"/>
      <c r="C91" s="107" t="s">
        <v>7</v>
      </c>
      <c r="D91" s="152">
        <v>8517.7</v>
      </c>
      <c r="E91" s="108"/>
      <c r="F91" s="108"/>
      <c r="G91" s="108"/>
      <c r="H91" s="108"/>
      <c r="I91" s="108"/>
      <c r="J91" s="109"/>
      <c r="K91" s="101">
        <v>8517.7</v>
      </c>
      <c r="L91" s="63">
        <f t="shared" si="8"/>
        <v>100</v>
      </c>
      <c r="M91" s="60"/>
    </row>
    <row r="92" spans="1:13" ht="75" customHeight="1" hidden="1">
      <c r="A92" s="330" t="s">
        <v>27</v>
      </c>
      <c r="B92" s="331"/>
      <c r="C92" s="107" t="s">
        <v>7</v>
      </c>
      <c r="D92" s="152">
        <v>4443</v>
      </c>
      <c r="E92" s="108">
        <v>3943</v>
      </c>
      <c r="F92" s="108">
        <v>4443</v>
      </c>
      <c r="G92" s="108">
        <v>4443</v>
      </c>
      <c r="H92" s="108">
        <v>4443</v>
      </c>
      <c r="I92" s="108">
        <v>4443</v>
      </c>
      <c r="J92" s="109">
        <v>4443</v>
      </c>
      <c r="K92" s="99"/>
      <c r="L92" s="233">
        <f t="shared" si="8"/>
        <v>0</v>
      </c>
      <c r="M92" s="40"/>
    </row>
    <row r="93" spans="1:13" ht="63.75" customHeight="1">
      <c r="A93" s="330" t="s">
        <v>171</v>
      </c>
      <c r="B93" s="331"/>
      <c r="C93" s="107" t="s">
        <v>4</v>
      </c>
      <c r="D93" s="152">
        <v>46.9</v>
      </c>
      <c r="E93" s="108"/>
      <c r="F93" s="108"/>
      <c r="G93" s="108"/>
      <c r="H93" s="108"/>
      <c r="I93" s="108"/>
      <c r="J93" s="109"/>
      <c r="K93" s="101">
        <v>46.9</v>
      </c>
      <c r="L93" s="63">
        <f t="shared" si="8"/>
        <v>100</v>
      </c>
      <c r="M93" s="60"/>
    </row>
    <row r="94" spans="1:13" ht="22.5" customHeight="1">
      <c r="A94" s="357" t="s">
        <v>76</v>
      </c>
      <c r="B94" s="358"/>
      <c r="C94" s="58" t="s">
        <v>1</v>
      </c>
      <c r="D94" s="131">
        <f>D96+D97+D98+D99</f>
        <v>34982</v>
      </c>
      <c r="E94" s="46">
        <f aca="true" t="shared" si="9" ref="E94:J94">E96+E97</f>
        <v>0</v>
      </c>
      <c r="F94" s="46">
        <f t="shared" si="9"/>
        <v>0</v>
      </c>
      <c r="G94" s="46">
        <f t="shared" si="9"/>
        <v>0</v>
      </c>
      <c r="H94" s="46">
        <f t="shared" si="9"/>
        <v>0</v>
      </c>
      <c r="I94" s="46">
        <f t="shared" si="9"/>
        <v>0</v>
      </c>
      <c r="J94" s="47">
        <f t="shared" si="9"/>
        <v>0</v>
      </c>
      <c r="K94" s="131">
        <f>K96+K97+K98+K99</f>
        <v>34982</v>
      </c>
      <c r="L94" s="203">
        <f t="shared" si="8"/>
        <v>100</v>
      </c>
      <c r="M94" s="60"/>
    </row>
    <row r="95" spans="1:13" ht="15.75">
      <c r="A95" s="359"/>
      <c r="B95" s="360"/>
      <c r="C95" s="49" t="s">
        <v>8</v>
      </c>
      <c r="D95" s="131"/>
      <c r="E95" s="46"/>
      <c r="F95" s="46"/>
      <c r="G95" s="46"/>
      <c r="H95" s="46"/>
      <c r="I95" s="46"/>
      <c r="J95" s="47"/>
      <c r="K95" s="36"/>
      <c r="L95" s="203"/>
      <c r="M95" s="60"/>
    </row>
    <row r="96" spans="1:13" ht="31.5">
      <c r="A96" s="359"/>
      <c r="B96" s="360"/>
      <c r="C96" s="49" t="s">
        <v>28</v>
      </c>
      <c r="D96" s="131">
        <f>D100+D101+D102+D104+D110+D112+D114+D117</f>
        <v>29382.200000000004</v>
      </c>
      <c r="E96" s="46">
        <f aca="true" t="shared" si="10" ref="E96:J96">E100+E102+E105</f>
        <v>0</v>
      </c>
      <c r="F96" s="46">
        <f t="shared" si="10"/>
        <v>0</v>
      </c>
      <c r="G96" s="46">
        <f t="shared" si="10"/>
        <v>0</v>
      </c>
      <c r="H96" s="46">
        <f t="shared" si="10"/>
        <v>0</v>
      </c>
      <c r="I96" s="46">
        <f t="shared" si="10"/>
        <v>0</v>
      </c>
      <c r="J96" s="47">
        <f t="shared" si="10"/>
        <v>0</v>
      </c>
      <c r="K96" s="131">
        <f>K100+K101+K102+K104+K110+K112+K114+K117</f>
        <v>29382.200000000004</v>
      </c>
      <c r="L96" s="203">
        <f t="shared" si="8"/>
        <v>100</v>
      </c>
      <c r="M96" s="60"/>
    </row>
    <row r="97" spans="1:13" ht="31.5">
      <c r="A97" s="359"/>
      <c r="B97" s="360"/>
      <c r="C97" s="173" t="s">
        <v>210</v>
      </c>
      <c r="D97" s="46">
        <f>D109</f>
        <v>277.3</v>
      </c>
      <c r="E97" s="46">
        <f aca="true" t="shared" si="11" ref="E97:J97">E109</f>
        <v>0</v>
      </c>
      <c r="F97" s="46">
        <f t="shared" si="11"/>
        <v>0</v>
      </c>
      <c r="G97" s="46">
        <f t="shared" si="11"/>
        <v>0</v>
      </c>
      <c r="H97" s="46">
        <f t="shared" si="11"/>
        <v>0</v>
      </c>
      <c r="I97" s="46">
        <f t="shared" si="11"/>
        <v>0</v>
      </c>
      <c r="J97" s="47">
        <f t="shared" si="11"/>
        <v>0</v>
      </c>
      <c r="K97" s="46">
        <f>K109</f>
        <v>277.3</v>
      </c>
      <c r="L97" s="203">
        <f t="shared" si="8"/>
        <v>100</v>
      </c>
      <c r="M97" s="60"/>
    </row>
    <row r="98" spans="1:13" ht="28.5" customHeight="1">
      <c r="A98" s="359"/>
      <c r="B98" s="360"/>
      <c r="C98" s="173" t="s">
        <v>4</v>
      </c>
      <c r="D98" s="46">
        <f>D115</f>
        <v>1768.1</v>
      </c>
      <c r="E98" s="46"/>
      <c r="F98" s="46"/>
      <c r="G98" s="46"/>
      <c r="H98" s="46"/>
      <c r="I98" s="46"/>
      <c r="J98" s="47"/>
      <c r="K98" s="46">
        <f>K115</f>
        <v>1768.1</v>
      </c>
      <c r="L98" s="203">
        <v>100</v>
      </c>
      <c r="M98" s="60"/>
    </row>
    <row r="99" spans="1:13" ht="48" customHeight="1">
      <c r="A99" s="361"/>
      <c r="B99" s="362"/>
      <c r="C99" s="50" t="s">
        <v>172</v>
      </c>
      <c r="D99" s="46">
        <f>D103</f>
        <v>3554.4</v>
      </c>
      <c r="E99" s="46"/>
      <c r="F99" s="46"/>
      <c r="G99" s="46"/>
      <c r="H99" s="46"/>
      <c r="I99" s="46"/>
      <c r="J99" s="47"/>
      <c r="K99" s="46">
        <f>K103</f>
        <v>3554.4</v>
      </c>
      <c r="L99" s="203">
        <v>100</v>
      </c>
      <c r="M99" s="60"/>
    </row>
    <row r="100" spans="1:13" ht="54" customHeight="1">
      <c r="A100" s="332" t="s">
        <v>209</v>
      </c>
      <c r="B100" s="333"/>
      <c r="C100" s="107" t="s">
        <v>28</v>
      </c>
      <c r="D100" s="152">
        <v>6871.2</v>
      </c>
      <c r="E100" s="61"/>
      <c r="F100" s="61"/>
      <c r="G100" s="61"/>
      <c r="H100" s="61"/>
      <c r="I100" s="61"/>
      <c r="J100" s="62"/>
      <c r="K100" s="63">
        <v>6871.2</v>
      </c>
      <c r="L100" s="63">
        <f t="shared" si="8"/>
        <v>100</v>
      </c>
      <c r="M100" s="60"/>
    </row>
    <row r="101" spans="1:13" ht="64.5" customHeight="1">
      <c r="A101" s="368" t="s">
        <v>208</v>
      </c>
      <c r="B101" s="369"/>
      <c r="C101" s="107" t="s">
        <v>28</v>
      </c>
      <c r="D101" s="156">
        <v>2541.5</v>
      </c>
      <c r="E101" s="108"/>
      <c r="F101" s="108"/>
      <c r="G101" s="108"/>
      <c r="H101" s="108"/>
      <c r="I101" s="108"/>
      <c r="J101" s="109"/>
      <c r="K101" s="101">
        <v>2541.5</v>
      </c>
      <c r="L101" s="63">
        <f t="shared" si="8"/>
        <v>100</v>
      </c>
      <c r="M101" s="60"/>
    </row>
    <row r="102" spans="1:13" ht="39.75" customHeight="1">
      <c r="A102" s="494" t="s">
        <v>65</v>
      </c>
      <c r="B102" s="495"/>
      <c r="C102" s="107" t="s">
        <v>28</v>
      </c>
      <c r="D102" s="156">
        <v>13543.2</v>
      </c>
      <c r="E102" s="108"/>
      <c r="F102" s="108"/>
      <c r="G102" s="108"/>
      <c r="H102" s="108"/>
      <c r="I102" s="108"/>
      <c r="J102" s="109"/>
      <c r="K102" s="101">
        <v>13543.2</v>
      </c>
      <c r="L102" s="63">
        <v>100</v>
      </c>
      <c r="M102" s="60"/>
    </row>
    <row r="103" spans="1:13" ht="39.75" customHeight="1">
      <c r="A103" s="496"/>
      <c r="B103" s="497"/>
      <c r="C103" s="187" t="s">
        <v>172</v>
      </c>
      <c r="D103" s="156">
        <v>3554.4</v>
      </c>
      <c r="E103" s="108"/>
      <c r="F103" s="108"/>
      <c r="G103" s="108"/>
      <c r="H103" s="108"/>
      <c r="I103" s="108"/>
      <c r="J103" s="109"/>
      <c r="K103" s="101">
        <v>3554.4</v>
      </c>
      <c r="L103" s="63">
        <v>100</v>
      </c>
      <c r="M103" s="60"/>
    </row>
    <row r="104" spans="1:13" ht="49.5" customHeight="1">
      <c r="A104" s="455" t="s">
        <v>206</v>
      </c>
      <c r="B104" s="456"/>
      <c r="C104" s="107" t="s">
        <v>28</v>
      </c>
      <c r="D104" s="63">
        <v>2116.7</v>
      </c>
      <c r="E104" s="61"/>
      <c r="F104" s="61"/>
      <c r="G104" s="61"/>
      <c r="H104" s="61"/>
      <c r="I104" s="61"/>
      <c r="J104" s="62"/>
      <c r="K104" s="63">
        <v>2116.7</v>
      </c>
      <c r="L104" s="63">
        <v>100</v>
      </c>
      <c r="M104" s="60"/>
    </row>
    <row r="105" spans="1:13" ht="59.25" customHeight="1">
      <c r="A105" s="330" t="s">
        <v>230</v>
      </c>
      <c r="B105" s="331"/>
      <c r="C105" s="107" t="s">
        <v>28</v>
      </c>
      <c r="D105" s="101">
        <v>47.9</v>
      </c>
      <c r="E105" s="108"/>
      <c r="F105" s="108"/>
      <c r="G105" s="108"/>
      <c r="H105" s="108"/>
      <c r="I105" s="108"/>
      <c r="J105" s="109"/>
      <c r="K105" s="101">
        <v>47.9</v>
      </c>
      <c r="L105" s="63">
        <v>100</v>
      </c>
      <c r="M105" s="60"/>
    </row>
    <row r="106" spans="1:13" ht="58.5" customHeight="1">
      <c r="A106" s="248" t="s">
        <v>252</v>
      </c>
      <c r="B106" s="249"/>
      <c r="C106" s="107" t="s">
        <v>28</v>
      </c>
      <c r="D106" s="101">
        <v>184.6</v>
      </c>
      <c r="E106" s="108"/>
      <c r="F106" s="108"/>
      <c r="G106" s="108"/>
      <c r="H106" s="108"/>
      <c r="I106" s="108"/>
      <c r="J106" s="109"/>
      <c r="K106" s="101">
        <v>184.6</v>
      </c>
      <c r="L106" s="63">
        <v>100</v>
      </c>
      <c r="M106" s="60"/>
    </row>
    <row r="107" spans="1:13" ht="30" customHeight="1">
      <c r="A107" s="330" t="s">
        <v>231</v>
      </c>
      <c r="B107" s="331"/>
      <c r="C107" s="107" t="s">
        <v>28</v>
      </c>
      <c r="D107" s="156">
        <v>314.2</v>
      </c>
      <c r="E107" s="108"/>
      <c r="F107" s="108"/>
      <c r="G107" s="108"/>
      <c r="H107" s="108"/>
      <c r="I107" s="108"/>
      <c r="J107" s="109"/>
      <c r="K107" s="101">
        <v>314.2</v>
      </c>
      <c r="L107" s="63">
        <v>100</v>
      </c>
      <c r="M107" s="40"/>
    </row>
    <row r="108" spans="1:13" ht="44.25" customHeight="1">
      <c r="A108" s="330" t="s">
        <v>232</v>
      </c>
      <c r="B108" s="331"/>
      <c r="C108" s="107" t="s">
        <v>28</v>
      </c>
      <c r="D108" s="101">
        <v>1570</v>
      </c>
      <c r="E108" s="108"/>
      <c r="F108" s="108"/>
      <c r="G108" s="108"/>
      <c r="H108" s="108"/>
      <c r="I108" s="108"/>
      <c r="J108" s="109"/>
      <c r="K108" s="101">
        <v>1570</v>
      </c>
      <c r="L108" s="63">
        <v>100</v>
      </c>
      <c r="M108" s="40"/>
    </row>
    <row r="109" spans="1:13" ht="53.25" customHeight="1">
      <c r="A109" s="332" t="s">
        <v>207</v>
      </c>
      <c r="B109" s="333"/>
      <c r="C109" s="110" t="s">
        <v>210</v>
      </c>
      <c r="D109" s="101">
        <v>277.3</v>
      </c>
      <c r="E109" s="230"/>
      <c r="F109" s="230"/>
      <c r="G109" s="230"/>
      <c r="H109" s="230"/>
      <c r="I109" s="230"/>
      <c r="J109" s="231"/>
      <c r="K109" s="101">
        <v>277.3</v>
      </c>
      <c r="L109" s="63">
        <f t="shared" si="8"/>
        <v>100</v>
      </c>
      <c r="M109" s="60"/>
    </row>
    <row r="110" spans="1:13" ht="43.5" customHeight="1">
      <c r="A110" s="330" t="s">
        <v>224</v>
      </c>
      <c r="B110" s="331"/>
      <c r="C110" s="110" t="s">
        <v>28</v>
      </c>
      <c r="D110" s="156">
        <v>92.7</v>
      </c>
      <c r="E110" s="108"/>
      <c r="F110" s="108"/>
      <c r="G110" s="108"/>
      <c r="H110" s="108"/>
      <c r="I110" s="108"/>
      <c r="J110" s="109"/>
      <c r="K110" s="101">
        <v>92.7</v>
      </c>
      <c r="L110" s="63">
        <f t="shared" si="8"/>
        <v>100</v>
      </c>
      <c r="M110" s="60"/>
    </row>
    <row r="111" spans="1:13" ht="37.5" customHeight="1" hidden="1">
      <c r="A111" s="461" t="s">
        <v>169</v>
      </c>
      <c r="B111" s="462"/>
      <c r="C111" s="110" t="s">
        <v>28</v>
      </c>
      <c r="D111" s="156">
        <v>0</v>
      </c>
      <c r="E111" s="108"/>
      <c r="F111" s="108"/>
      <c r="G111" s="108"/>
      <c r="H111" s="108"/>
      <c r="I111" s="108"/>
      <c r="J111" s="109"/>
      <c r="K111" s="101"/>
      <c r="L111" s="63" t="e">
        <f t="shared" si="8"/>
        <v>#DIV/0!</v>
      </c>
      <c r="M111" s="60"/>
    </row>
    <row r="112" spans="1:13" ht="33.75" customHeight="1">
      <c r="A112" s="463"/>
      <c r="B112" s="464"/>
      <c r="C112" s="110" t="s">
        <v>28</v>
      </c>
      <c r="D112" s="156">
        <v>786.5</v>
      </c>
      <c r="E112" s="108"/>
      <c r="F112" s="108"/>
      <c r="G112" s="108"/>
      <c r="H112" s="108"/>
      <c r="I112" s="108"/>
      <c r="J112" s="109"/>
      <c r="K112" s="101">
        <v>786.5</v>
      </c>
      <c r="L112" s="63">
        <v>100</v>
      </c>
      <c r="M112" s="60"/>
    </row>
    <row r="113" spans="1:13" ht="45" customHeight="1" hidden="1">
      <c r="A113" s="457" t="s">
        <v>221</v>
      </c>
      <c r="B113" s="458"/>
      <c r="C113" s="110" t="s">
        <v>28</v>
      </c>
      <c r="D113" s="156">
        <v>0</v>
      </c>
      <c r="E113" s="108"/>
      <c r="F113" s="108"/>
      <c r="G113" s="108"/>
      <c r="H113" s="108"/>
      <c r="I113" s="108"/>
      <c r="J113" s="109"/>
      <c r="K113" s="101"/>
      <c r="L113" s="63" t="e">
        <f t="shared" si="8"/>
        <v>#DIV/0!</v>
      </c>
      <c r="M113" s="60"/>
    </row>
    <row r="114" spans="1:13" ht="39" customHeight="1">
      <c r="A114" s="461" t="s">
        <v>222</v>
      </c>
      <c r="B114" s="462"/>
      <c r="C114" s="110" t="s">
        <v>28</v>
      </c>
      <c r="D114" s="156">
        <v>2691.9</v>
      </c>
      <c r="E114" s="108"/>
      <c r="F114" s="108"/>
      <c r="G114" s="108"/>
      <c r="H114" s="108"/>
      <c r="I114" s="108"/>
      <c r="J114" s="109"/>
      <c r="K114" s="101">
        <v>2691.9</v>
      </c>
      <c r="L114" s="63">
        <v>100</v>
      </c>
      <c r="M114" s="60"/>
    </row>
    <row r="115" spans="1:13" ht="37.5" customHeight="1">
      <c r="A115" s="463"/>
      <c r="B115" s="464"/>
      <c r="C115" s="110" t="s">
        <v>4</v>
      </c>
      <c r="D115" s="156">
        <v>1768.1</v>
      </c>
      <c r="E115" s="108"/>
      <c r="F115" s="108"/>
      <c r="G115" s="108"/>
      <c r="H115" s="108"/>
      <c r="I115" s="108"/>
      <c r="J115" s="109"/>
      <c r="K115" s="101">
        <v>1768.1</v>
      </c>
      <c r="L115" s="63">
        <f>K115/D115*100</f>
        <v>100</v>
      </c>
      <c r="M115" s="60"/>
    </row>
    <row r="116" spans="1:13" ht="47.25" customHeight="1" hidden="1">
      <c r="A116" s="457" t="s">
        <v>170</v>
      </c>
      <c r="B116" s="458"/>
      <c r="C116" s="110" t="s">
        <v>28</v>
      </c>
      <c r="D116" s="156">
        <v>0</v>
      </c>
      <c r="E116" s="108"/>
      <c r="F116" s="108"/>
      <c r="G116" s="108"/>
      <c r="H116" s="108"/>
      <c r="I116" s="108"/>
      <c r="J116" s="109"/>
      <c r="K116" s="101"/>
      <c r="L116" s="63" t="e">
        <f t="shared" si="8"/>
        <v>#DIV/0!</v>
      </c>
      <c r="M116" s="60"/>
    </row>
    <row r="117" spans="1:13" ht="47.25" customHeight="1">
      <c r="A117" s="444" t="s">
        <v>233</v>
      </c>
      <c r="B117" s="445"/>
      <c r="C117" s="110" t="s">
        <v>28</v>
      </c>
      <c r="D117" s="191">
        <v>738.5</v>
      </c>
      <c r="E117" s="108"/>
      <c r="F117" s="108"/>
      <c r="G117" s="108"/>
      <c r="H117" s="108"/>
      <c r="I117" s="108"/>
      <c r="J117" s="109"/>
      <c r="K117" s="232">
        <v>738.5</v>
      </c>
      <c r="L117" s="63">
        <v>100</v>
      </c>
      <c r="M117" s="60"/>
    </row>
    <row r="118" spans="1:13" ht="33" customHeight="1">
      <c r="A118" s="265" t="s">
        <v>38</v>
      </c>
      <c r="B118" s="266"/>
      <c r="C118" s="76" t="s">
        <v>1</v>
      </c>
      <c r="D118" s="163">
        <f>D119</f>
        <v>2286.1</v>
      </c>
      <c r="E118" s="76"/>
      <c r="F118" s="76"/>
      <c r="G118" s="76"/>
      <c r="H118" s="76"/>
      <c r="I118" s="76"/>
      <c r="J118" s="77"/>
      <c r="K118" s="163">
        <f>K119</f>
        <v>2286.1</v>
      </c>
      <c r="L118" s="233">
        <f t="shared" si="8"/>
        <v>100</v>
      </c>
      <c r="M118" s="60"/>
    </row>
    <row r="119" spans="1:13" ht="63.75" customHeight="1">
      <c r="A119" s="267"/>
      <c r="B119" s="268"/>
      <c r="C119" s="78" t="s">
        <v>146</v>
      </c>
      <c r="D119" s="163">
        <f>D120+D137+D146</f>
        <v>2286.1</v>
      </c>
      <c r="E119" s="79"/>
      <c r="F119" s="79"/>
      <c r="G119" s="79"/>
      <c r="H119" s="79"/>
      <c r="I119" s="79"/>
      <c r="J119" s="80"/>
      <c r="K119" s="163">
        <f>K120+K137+K146</f>
        <v>2286.1</v>
      </c>
      <c r="L119" s="233">
        <f t="shared" si="8"/>
        <v>100</v>
      </c>
      <c r="M119" s="60"/>
    </row>
    <row r="120" spans="1:13" ht="18.75" customHeight="1">
      <c r="A120" s="339" t="s">
        <v>32</v>
      </c>
      <c r="B120" s="340"/>
      <c r="C120" s="453" t="s">
        <v>146</v>
      </c>
      <c r="D120" s="437">
        <f>D122+D126+D127</f>
        <v>503.2</v>
      </c>
      <c r="E120" s="195"/>
      <c r="F120" s="195"/>
      <c r="G120" s="195"/>
      <c r="H120" s="195"/>
      <c r="I120" s="195"/>
      <c r="J120" s="245"/>
      <c r="K120" s="437">
        <f>K122+K126+K127</f>
        <v>503.2</v>
      </c>
      <c r="L120" s="350">
        <f t="shared" si="8"/>
        <v>100</v>
      </c>
      <c r="M120" s="250"/>
    </row>
    <row r="121" spans="1:13" ht="47.25" customHeight="1">
      <c r="A121" s="341"/>
      <c r="B121" s="342"/>
      <c r="C121" s="454"/>
      <c r="D121" s="438"/>
      <c r="E121" s="246"/>
      <c r="F121" s="246"/>
      <c r="G121" s="246"/>
      <c r="H121" s="246"/>
      <c r="I121" s="246"/>
      <c r="J121" s="247"/>
      <c r="K121" s="438"/>
      <c r="L121" s="351"/>
      <c r="M121" s="251"/>
    </row>
    <row r="122" spans="1:13" ht="63.75" customHeight="1">
      <c r="A122" s="446" t="s">
        <v>39</v>
      </c>
      <c r="B122" s="447"/>
      <c r="C122" s="65" t="s">
        <v>147</v>
      </c>
      <c r="D122" s="66">
        <f>D124+D125</f>
        <v>260.2</v>
      </c>
      <c r="E122" s="66"/>
      <c r="F122" s="66"/>
      <c r="G122" s="66"/>
      <c r="H122" s="66"/>
      <c r="I122" s="66"/>
      <c r="J122" s="67"/>
      <c r="K122" s="66">
        <f>K124+K125</f>
        <v>260.2</v>
      </c>
      <c r="L122" s="63">
        <f t="shared" si="8"/>
        <v>100</v>
      </c>
      <c r="M122" s="60"/>
    </row>
    <row r="123" spans="1:13" ht="18.75">
      <c r="A123" s="68" t="s">
        <v>33</v>
      </c>
      <c r="B123" s="69"/>
      <c r="C123" s="70"/>
      <c r="D123" s="66"/>
      <c r="E123" s="66"/>
      <c r="F123" s="66"/>
      <c r="G123" s="66"/>
      <c r="H123" s="66"/>
      <c r="I123" s="66"/>
      <c r="J123" s="71"/>
      <c r="K123" s="60"/>
      <c r="L123" s="60"/>
      <c r="M123" s="60"/>
    </row>
    <row r="124" spans="1:13" ht="90.75" customHeight="1">
      <c r="A124" s="275" t="s">
        <v>198</v>
      </c>
      <c r="B124" s="276"/>
      <c r="C124" s="65" t="s">
        <v>147</v>
      </c>
      <c r="D124" s="237">
        <v>90</v>
      </c>
      <c r="E124" s="106"/>
      <c r="F124" s="106"/>
      <c r="G124" s="106"/>
      <c r="H124" s="106"/>
      <c r="I124" s="106"/>
      <c r="J124" s="105"/>
      <c r="K124" s="101">
        <v>90</v>
      </c>
      <c r="L124" s="63">
        <f t="shared" si="8"/>
        <v>100</v>
      </c>
      <c r="M124" s="60"/>
    </row>
    <row r="125" spans="1:13" ht="19.5" customHeight="1">
      <c r="A125" s="277" t="s">
        <v>34</v>
      </c>
      <c r="B125" s="278"/>
      <c r="C125" s="12"/>
      <c r="D125" s="155">
        <v>170.2</v>
      </c>
      <c r="E125" s="106"/>
      <c r="F125" s="106"/>
      <c r="G125" s="106"/>
      <c r="H125" s="106"/>
      <c r="I125" s="106"/>
      <c r="J125" s="105"/>
      <c r="K125" s="101">
        <v>170.2</v>
      </c>
      <c r="L125" s="63">
        <f t="shared" si="8"/>
        <v>100</v>
      </c>
      <c r="M125" s="60"/>
    </row>
    <row r="126" spans="1:13" ht="63" customHeight="1">
      <c r="A126" s="269" t="s">
        <v>145</v>
      </c>
      <c r="B126" s="270"/>
      <c r="C126" s="65" t="s">
        <v>147</v>
      </c>
      <c r="D126" s="104">
        <v>177.7</v>
      </c>
      <c r="E126" s="104"/>
      <c r="F126" s="104"/>
      <c r="G126" s="104"/>
      <c r="H126" s="104"/>
      <c r="I126" s="104"/>
      <c r="J126" s="105"/>
      <c r="K126" s="101">
        <v>177.7</v>
      </c>
      <c r="L126" s="63">
        <f t="shared" si="8"/>
        <v>100</v>
      </c>
      <c r="M126" s="60"/>
    </row>
    <row r="127" spans="1:13" ht="84" customHeight="1">
      <c r="A127" s="271" t="s">
        <v>199</v>
      </c>
      <c r="B127" s="272"/>
      <c r="C127" s="65" t="s">
        <v>147</v>
      </c>
      <c r="D127" s="168">
        <f>D129+D130+D131+D132+D133+D134+D135+D136</f>
        <v>65.3</v>
      </c>
      <c r="E127" s="104"/>
      <c r="F127" s="104"/>
      <c r="G127" s="104"/>
      <c r="H127" s="104"/>
      <c r="I127" s="104"/>
      <c r="J127" s="105"/>
      <c r="K127" s="168">
        <f>K129+K130+K131+K132+K133+K134+K135+K136</f>
        <v>65.3</v>
      </c>
      <c r="L127" s="63">
        <f t="shared" si="8"/>
        <v>100</v>
      </c>
      <c r="M127" s="60"/>
    </row>
    <row r="128" spans="1:13" ht="18.75">
      <c r="A128" s="313" t="s">
        <v>9</v>
      </c>
      <c r="B128" s="314"/>
      <c r="C128" s="70"/>
      <c r="D128" s="66"/>
      <c r="E128" s="66"/>
      <c r="F128" s="66"/>
      <c r="G128" s="66"/>
      <c r="H128" s="66"/>
      <c r="I128" s="66"/>
      <c r="J128" s="67"/>
      <c r="K128" s="60"/>
      <c r="L128" s="60"/>
      <c r="M128" s="60"/>
    </row>
    <row r="129" spans="1:13" ht="116.25" customHeight="1">
      <c r="A129" s="271" t="s">
        <v>178</v>
      </c>
      <c r="B129" s="272"/>
      <c r="C129" s="65" t="s">
        <v>147</v>
      </c>
      <c r="D129" s="237">
        <v>0</v>
      </c>
      <c r="E129" s="237"/>
      <c r="F129" s="237"/>
      <c r="G129" s="237"/>
      <c r="H129" s="237"/>
      <c r="I129" s="237"/>
      <c r="J129" s="238"/>
      <c r="K129" s="101">
        <v>0</v>
      </c>
      <c r="L129" s="63">
        <v>0</v>
      </c>
      <c r="M129" s="60"/>
    </row>
    <row r="130" spans="1:13" ht="114" customHeight="1">
      <c r="A130" s="271" t="s">
        <v>176</v>
      </c>
      <c r="B130" s="272"/>
      <c r="C130" s="65" t="s">
        <v>147</v>
      </c>
      <c r="D130" s="237">
        <v>65.3</v>
      </c>
      <c r="E130" s="237"/>
      <c r="F130" s="237"/>
      <c r="G130" s="237"/>
      <c r="H130" s="237"/>
      <c r="I130" s="237"/>
      <c r="J130" s="238"/>
      <c r="K130" s="101">
        <v>65.3</v>
      </c>
      <c r="L130" s="63">
        <f t="shared" si="8"/>
        <v>100</v>
      </c>
      <c r="M130" s="60"/>
    </row>
    <row r="131" spans="1:13" ht="98.25" customHeight="1">
      <c r="A131" s="271" t="s">
        <v>177</v>
      </c>
      <c r="B131" s="272"/>
      <c r="C131" s="65" t="s">
        <v>147</v>
      </c>
      <c r="D131" s="237">
        <v>0</v>
      </c>
      <c r="E131" s="237"/>
      <c r="F131" s="237"/>
      <c r="G131" s="237"/>
      <c r="H131" s="237"/>
      <c r="I131" s="237"/>
      <c r="J131" s="238"/>
      <c r="K131" s="101">
        <v>0</v>
      </c>
      <c r="L131" s="63">
        <v>0</v>
      </c>
      <c r="M131" s="60"/>
    </row>
    <row r="132" spans="1:13" ht="98.25" customHeight="1">
      <c r="A132" s="271" t="s">
        <v>179</v>
      </c>
      <c r="B132" s="272"/>
      <c r="C132" s="65" t="s">
        <v>147</v>
      </c>
      <c r="D132" s="237">
        <v>0</v>
      </c>
      <c r="E132" s="237"/>
      <c r="F132" s="237"/>
      <c r="G132" s="237"/>
      <c r="H132" s="237"/>
      <c r="I132" s="237"/>
      <c r="J132" s="238"/>
      <c r="K132" s="101">
        <v>0</v>
      </c>
      <c r="L132" s="63">
        <v>0</v>
      </c>
      <c r="M132" s="60"/>
    </row>
    <row r="133" spans="1:13" ht="124.5" customHeight="1">
      <c r="A133" s="271" t="s">
        <v>180</v>
      </c>
      <c r="B133" s="272"/>
      <c r="C133" s="65" t="s">
        <v>147</v>
      </c>
      <c r="D133" s="237">
        <v>0</v>
      </c>
      <c r="E133" s="237"/>
      <c r="F133" s="237"/>
      <c r="G133" s="237"/>
      <c r="H133" s="237"/>
      <c r="I133" s="237"/>
      <c r="J133" s="238"/>
      <c r="K133" s="101">
        <v>0</v>
      </c>
      <c r="L133" s="63">
        <v>0</v>
      </c>
      <c r="M133" s="60"/>
    </row>
    <row r="134" spans="1:13" ht="166.5" customHeight="1">
      <c r="A134" s="271" t="s">
        <v>200</v>
      </c>
      <c r="B134" s="272"/>
      <c r="C134" s="65" t="s">
        <v>147</v>
      </c>
      <c r="D134" s="237">
        <v>0</v>
      </c>
      <c r="E134" s="237"/>
      <c r="F134" s="237"/>
      <c r="G134" s="237"/>
      <c r="H134" s="237"/>
      <c r="I134" s="237"/>
      <c r="J134" s="238"/>
      <c r="K134" s="101">
        <v>0</v>
      </c>
      <c r="L134" s="63">
        <v>0</v>
      </c>
      <c r="M134" s="60"/>
    </row>
    <row r="135" spans="1:13" ht="131.25" customHeight="1">
      <c r="A135" s="271" t="s">
        <v>181</v>
      </c>
      <c r="B135" s="272"/>
      <c r="C135" s="65" t="s">
        <v>147</v>
      </c>
      <c r="D135" s="237">
        <v>0</v>
      </c>
      <c r="E135" s="237"/>
      <c r="F135" s="237"/>
      <c r="G135" s="237"/>
      <c r="H135" s="237"/>
      <c r="I135" s="237"/>
      <c r="J135" s="238"/>
      <c r="K135" s="101">
        <v>0</v>
      </c>
      <c r="L135" s="63">
        <v>0</v>
      </c>
      <c r="M135" s="60"/>
    </row>
    <row r="136" spans="1:13" ht="115.5" customHeight="1">
      <c r="A136" s="271" t="s">
        <v>182</v>
      </c>
      <c r="B136" s="272"/>
      <c r="C136" s="65" t="s">
        <v>147</v>
      </c>
      <c r="D136" s="237">
        <v>0</v>
      </c>
      <c r="E136" s="237"/>
      <c r="F136" s="237"/>
      <c r="G136" s="237"/>
      <c r="H136" s="237"/>
      <c r="I136" s="237"/>
      <c r="J136" s="238"/>
      <c r="K136" s="101">
        <v>0</v>
      </c>
      <c r="L136" s="63">
        <v>0</v>
      </c>
      <c r="M136" s="60"/>
    </row>
    <row r="137" spans="1:13" ht="18.75">
      <c r="A137" s="477" t="s">
        <v>35</v>
      </c>
      <c r="B137" s="478"/>
      <c r="C137" s="14" t="s">
        <v>1</v>
      </c>
      <c r="D137" s="15">
        <f>D138</f>
        <v>1722.9</v>
      </c>
      <c r="E137" s="15" t="e">
        <f>E139+E140+#REF!+E141</f>
        <v>#REF!</v>
      </c>
      <c r="F137" s="15" t="e">
        <f>F139+F140+#REF!+F141</f>
        <v>#REF!</v>
      </c>
      <c r="G137" s="15" t="e">
        <f>G139+G140+#REF!+G141</f>
        <v>#REF!</v>
      </c>
      <c r="H137" s="15" t="e">
        <f>H139+H140+#REF!+H141</f>
        <v>#REF!</v>
      </c>
      <c r="I137" s="15" t="e">
        <f>I139+I140+#REF!+I141</f>
        <v>#REF!</v>
      </c>
      <c r="J137" s="20" t="e">
        <f>J139+J140+#REF!+J141</f>
        <v>#REF!</v>
      </c>
      <c r="K137" s="33">
        <f>K138</f>
        <v>1722.9</v>
      </c>
      <c r="L137" s="203">
        <f t="shared" si="8"/>
        <v>100</v>
      </c>
      <c r="M137" s="60"/>
    </row>
    <row r="138" spans="1:13" ht="32.25" thickBot="1">
      <c r="A138" s="479"/>
      <c r="B138" s="480"/>
      <c r="C138" s="51" t="s">
        <v>31</v>
      </c>
      <c r="D138" s="15">
        <f>D139+D140+D141+D142+D143+D144+D145</f>
        <v>1722.9</v>
      </c>
      <c r="E138" s="15">
        <v>1880</v>
      </c>
      <c r="F138" s="15">
        <v>1880</v>
      </c>
      <c r="G138" s="15">
        <v>3440</v>
      </c>
      <c r="H138" s="15">
        <v>3520</v>
      </c>
      <c r="I138" s="15">
        <v>3600</v>
      </c>
      <c r="J138" s="20">
        <v>3660</v>
      </c>
      <c r="K138" s="15">
        <f>K139+K140+K141+K142+K143+K144+K145</f>
        <v>1722.9</v>
      </c>
      <c r="L138" s="203">
        <f t="shared" si="8"/>
        <v>100</v>
      </c>
      <c r="M138" s="60"/>
    </row>
    <row r="139" spans="1:13" ht="192.75" customHeight="1">
      <c r="A139" s="269" t="s">
        <v>111</v>
      </c>
      <c r="B139" s="270"/>
      <c r="C139" s="65" t="s">
        <v>147</v>
      </c>
      <c r="D139" s="104">
        <v>80.9</v>
      </c>
      <c r="E139" s="104"/>
      <c r="F139" s="104"/>
      <c r="G139" s="104"/>
      <c r="H139" s="104"/>
      <c r="I139" s="104"/>
      <c r="J139" s="105"/>
      <c r="K139" s="101">
        <v>80.9</v>
      </c>
      <c r="L139" s="101">
        <f t="shared" si="8"/>
        <v>100</v>
      </c>
      <c r="M139" s="60"/>
    </row>
    <row r="140" spans="1:13" ht="168.75" customHeight="1">
      <c r="A140" s="269" t="s">
        <v>114</v>
      </c>
      <c r="B140" s="270"/>
      <c r="C140" s="65" t="s">
        <v>147</v>
      </c>
      <c r="D140" s="104">
        <v>0</v>
      </c>
      <c r="E140" s="104"/>
      <c r="F140" s="104"/>
      <c r="G140" s="104"/>
      <c r="H140" s="104"/>
      <c r="I140" s="104"/>
      <c r="J140" s="105"/>
      <c r="K140" s="101">
        <v>0</v>
      </c>
      <c r="L140" s="101">
        <v>0</v>
      </c>
      <c r="M140" s="60"/>
    </row>
    <row r="141" spans="1:13" ht="154.5" customHeight="1">
      <c r="A141" s="459" t="s">
        <v>112</v>
      </c>
      <c r="B141" s="460"/>
      <c r="C141" s="65" t="s">
        <v>147</v>
      </c>
      <c r="D141" s="141">
        <v>0</v>
      </c>
      <c r="E141" s="141"/>
      <c r="F141" s="141"/>
      <c r="G141" s="141"/>
      <c r="H141" s="141"/>
      <c r="I141" s="141"/>
      <c r="J141" s="142"/>
      <c r="K141" s="63">
        <v>0</v>
      </c>
      <c r="L141" s="99">
        <v>0</v>
      </c>
      <c r="M141" s="60"/>
    </row>
    <row r="142" spans="1:13" ht="112.5" customHeight="1">
      <c r="A142" s="315" t="s">
        <v>165</v>
      </c>
      <c r="B142" s="316"/>
      <c r="C142" s="65" t="s">
        <v>147</v>
      </c>
      <c r="D142" s="141">
        <v>0</v>
      </c>
      <c r="E142" s="141"/>
      <c r="F142" s="141"/>
      <c r="G142" s="141"/>
      <c r="H142" s="141"/>
      <c r="I142" s="141"/>
      <c r="J142" s="142"/>
      <c r="K142" s="239">
        <v>0</v>
      </c>
      <c r="L142" s="101">
        <v>0</v>
      </c>
      <c r="M142" s="60"/>
    </row>
    <row r="143" spans="1:13" ht="126" customHeight="1">
      <c r="A143" s="315" t="s">
        <v>166</v>
      </c>
      <c r="B143" s="316"/>
      <c r="C143" s="65" t="s">
        <v>147</v>
      </c>
      <c r="D143" s="141">
        <v>0</v>
      </c>
      <c r="E143" s="141"/>
      <c r="F143" s="141"/>
      <c r="G143" s="141"/>
      <c r="H143" s="141"/>
      <c r="I143" s="141"/>
      <c r="J143" s="142"/>
      <c r="K143" s="239">
        <v>0</v>
      </c>
      <c r="L143" s="101">
        <v>0</v>
      </c>
      <c r="M143" s="60"/>
    </row>
    <row r="144" spans="1:13" ht="94.5" customHeight="1">
      <c r="A144" s="269" t="s">
        <v>187</v>
      </c>
      <c r="B144" s="270"/>
      <c r="C144" s="65" t="s">
        <v>147</v>
      </c>
      <c r="D144" s="141">
        <v>1568.3</v>
      </c>
      <c r="E144" s="141"/>
      <c r="F144" s="141"/>
      <c r="G144" s="141"/>
      <c r="H144" s="141"/>
      <c r="I144" s="141"/>
      <c r="J144" s="142"/>
      <c r="K144" s="239">
        <v>1568.3</v>
      </c>
      <c r="L144" s="101">
        <f t="shared" si="8"/>
        <v>100</v>
      </c>
      <c r="M144" s="60"/>
    </row>
    <row r="145" spans="1:13" ht="102.75" customHeight="1">
      <c r="A145" s="269" t="s">
        <v>201</v>
      </c>
      <c r="B145" s="270"/>
      <c r="C145" s="65" t="s">
        <v>147</v>
      </c>
      <c r="D145" s="141">
        <v>73.7</v>
      </c>
      <c r="E145" s="141"/>
      <c r="F145" s="141"/>
      <c r="G145" s="141"/>
      <c r="H145" s="141"/>
      <c r="I145" s="141"/>
      <c r="J145" s="142"/>
      <c r="K145" s="239">
        <v>73.7</v>
      </c>
      <c r="L145" s="101">
        <f t="shared" si="8"/>
        <v>100</v>
      </c>
      <c r="M145" s="60"/>
    </row>
    <row r="146" spans="1:13" ht="44.25" customHeight="1">
      <c r="A146" s="435" t="s">
        <v>188</v>
      </c>
      <c r="B146" s="436"/>
      <c r="C146" s="170"/>
      <c r="D146" s="169">
        <f>D147+D148</f>
        <v>60</v>
      </c>
      <c r="E146" s="171"/>
      <c r="F146" s="171"/>
      <c r="G146" s="171"/>
      <c r="H146" s="171"/>
      <c r="I146" s="171"/>
      <c r="J146" s="172"/>
      <c r="K146" s="169">
        <f>K147+K148</f>
        <v>60</v>
      </c>
      <c r="L146" s="101">
        <f t="shared" si="8"/>
        <v>100</v>
      </c>
      <c r="M146" s="60"/>
    </row>
    <row r="147" spans="1:13" ht="43.5" customHeight="1">
      <c r="A147" s="482" t="s">
        <v>189</v>
      </c>
      <c r="B147" s="483"/>
      <c r="C147" s="65" t="s">
        <v>147</v>
      </c>
      <c r="D147" s="141">
        <v>14.2</v>
      </c>
      <c r="E147" s="141"/>
      <c r="F147" s="141"/>
      <c r="G147" s="141"/>
      <c r="H147" s="141"/>
      <c r="I147" s="141"/>
      <c r="J147" s="142"/>
      <c r="K147" s="239">
        <v>14.2</v>
      </c>
      <c r="L147" s="101">
        <f t="shared" si="8"/>
        <v>100</v>
      </c>
      <c r="M147" s="60"/>
    </row>
    <row r="148" spans="1:13" ht="57.75" customHeight="1">
      <c r="A148" s="269" t="s">
        <v>202</v>
      </c>
      <c r="B148" s="270"/>
      <c r="C148" s="65" t="s">
        <v>147</v>
      </c>
      <c r="D148" s="168">
        <f>D149+D150+D151</f>
        <v>45.8</v>
      </c>
      <c r="E148" s="104"/>
      <c r="F148" s="104"/>
      <c r="G148" s="104"/>
      <c r="H148" s="104"/>
      <c r="I148" s="104"/>
      <c r="J148" s="105"/>
      <c r="K148" s="168">
        <f>K149+K150+K151</f>
        <v>45.8</v>
      </c>
      <c r="L148" s="99">
        <f t="shared" si="8"/>
        <v>100</v>
      </c>
      <c r="M148" s="60"/>
    </row>
    <row r="149" spans="1:13" ht="66.75" customHeight="1">
      <c r="A149" s="269" t="s">
        <v>203</v>
      </c>
      <c r="B149" s="270"/>
      <c r="C149" s="65" t="s">
        <v>147</v>
      </c>
      <c r="D149" s="168">
        <v>35.8</v>
      </c>
      <c r="E149" s="104"/>
      <c r="F149" s="104"/>
      <c r="G149" s="104"/>
      <c r="H149" s="104"/>
      <c r="I149" s="104"/>
      <c r="J149" s="105"/>
      <c r="K149" s="101">
        <v>35.8</v>
      </c>
      <c r="L149" s="99">
        <f t="shared" si="8"/>
        <v>100</v>
      </c>
      <c r="M149" s="60"/>
    </row>
    <row r="150" spans="1:13" ht="102.75" customHeight="1">
      <c r="A150" s="269" t="s">
        <v>204</v>
      </c>
      <c r="B150" s="270"/>
      <c r="C150" s="65" t="s">
        <v>147</v>
      </c>
      <c r="D150" s="165">
        <v>10</v>
      </c>
      <c r="E150" s="104"/>
      <c r="F150" s="104"/>
      <c r="G150" s="104"/>
      <c r="H150" s="104"/>
      <c r="I150" s="104"/>
      <c r="J150" s="105"/>
      <c r="K150" s="240">
        <v>10</v>
      </c>
      <c r="L150" s="101">
        <f t="shared" si="8"/>
        <v>100</v>
      </c>
      <c r="M150" s="60"/>
    </row>
    <row r="151" spans="1:13" ht="0.75" customHeight="1">
      <c r="A151" s="269" t="s">
        <v>205</v>
      </c>
      <c r="B151" s="270"/>
      <c r="C151" s="65" t="s">
        <v>147</v>
      </c>
      <c r="D151" s="168">
        <v>0</v>
      </c>
      <c r="E151" s="104"/>
      <c r="F151" s="104"/>
      <c r="G151" s="104"/>
      <c r="H151" s="104"/>
      <c r="I151" s="104"/>
      <c r="J151" s="105"/>
      <c r="K151" s="240">
        <v>0</v>
      </c>
      <c r="L151" s="101">
        <v>0</v>
      </c>
      <c r="M151" s="60"/>
    </row>
    <row r="152" spans="1:13" ht="15.75" customHeight="1">
      <c r="A152" s="305" t="s">
        <v>40</v>
      </c>
      <c r="B152" s="305"/>
      <c r="C152" s="304" t="s">
        <v>59</v>
      </c>
      <c r="D152" s="306">
        <f>D158</f>
        <v>5151.2</v>
      </c>
      <c r="E152" s="306"/>
      <c r="F152" s="306"/>
      <c r="G152" s="306"/>
      <c r="H152" s="306"/>
      <c r="I152" s="306"/>
      <c r="J152" s="353"/>
      <c r="K152" s="363">
        <v>5151.2</v>
      </c>
      <c r="L152" s="300">
        <f aca="true" t="shared" si="12" ref="L152:L225">K152/D152*100</f>
        <v>100</v>
      </c>
      <c r="M152" s="250"/>
    </row>
    <row r="153" spans="1:13" ht="15" customHeight="1">
      <c r="A153" s="305"/>
      <c r="B153" s="305"/>
      <c r="C153" s="304"/>
      <c r="D153" s="306"/>
      <c r="E153" s="306"/>
      <c r="F153" s="306"/>
      <c r="G153" s="306"/>
      <c r="H153" s="306"/>
      <c r="I153" s="306"/>
      <c r="J153" s="353"/>
      <c r="K153" s="364"/>
      <c r="L153" s="301"/>
      <c r="M153" s="252"/>
    </row>
    <row r="154" spans="1:13" ht="15" customHeight="1">
      <c r="A154" s="305"/>
      <c r="B154" s="305"/>
      <c r="C154" s="304"/>
      <c r="D154" s="306"/>
      <c r="E154" s="306"/>
      <c r="F154" s="306"/>
      <c r="G154" s="306"/>
      <c r="H154" s="306"/>
      <c r="I154" s="306"/>
      <c r="J154" s="353"/>
      <c r="K154" s="364"/>
      <c r="L154" s="301"/>
      <c r="M154" s="252"/>
    </row>
    <row r="155" spans="1:13" ht="15" customHeight="1">
      <c r="A155" s="305"/>
      <c r="B155" s="305"/>
      <c r="C155" s="304"/>
      <c r="D155" s="306"/>
      <c r="E155" s="306"/>
      <c r="F155" s="306"/>
      <c r="G155" s="306"/>
      <c r="H155" s="306"/>
      <c r="I155" s="306"/>
      <c r="J155" s="353"/>
      <c r="K155" s="364"/>
      <c r="L155" s="301"/>
      <c r="M155" s="252"/>
    </row>
    <row r="156" spans="1:13" ht="15" customHeight="1">
      <c r="A156" s="305"/>
      <c r="B156" s="305"/>
      <c r="C156" s="304"/>
      <c r="D156" s="306"/>
      <c r="E156" s="306"/>
      <c r="F156" s="306"/>
      <c r="G156" s="306"/>
      <c r="H156" s="306"/>
      <c r="I156" s="306"/>
      <c r="J156" s="353"/>
      <c r="K156" s="364"/>
      <c r="L156" s="301"/>
      <c r="M156" s="252"/>
    </row>
    <row r="157" spans="1:13" ht="30" customHeight="1">
      <c r="A157" s="305"/>
      <c r="B157" s="305"/>
      <c r="C157" s="304"/>
      <c r="D157" s="306"/>
      <c r="E157" s="306"/>
      <c r="F157" s="306"/>
      <c r="G157" s="306"/>
      <c r="H157" s="306"/>
      <c r="I157" s="306"/>
      <c r="J157" s="353"/>
      <c r="K157" s="365"/>
      <c r="L157" s="302"/>
      <c r="M157" s="251"/>
    </row>
    <row r="158" spans="1:13" ht="16.5" customHeight="1">
      <c r="A158" s="355" t="s">
        <v>42</v>
      </c>
      <c r="B158" s="355"/>
      <c r="C158" s="356" t="s">
        <v>58</v>
      </c>
      <c r="D158" s="303">
        <v>5151.2</v>
      </c>
      <c r="E158" s="303"/>
      <c r="F158" s="303"/>
      <c r="G158" s="303"/>
      <c r="H158" s="303"/>
      <c r="I158" s="303"/>
      <c r="J158" s="336"/>
      <c r="K158" s="350">
        <v>5151.2</v>
      </c>
      <c r="L158" s="350">
        <f t="shared" si="12"/>
        <v>100</v>
      </c>
      <c r="M158" s="250"/>
    </row>
    <row r="159" spans="1:13" ht="15" customHeight="1">
      <c r="A159" s="355"/>
      <c r="B159" s="355"/>
      <c r="C159" s="356"/>
      <c r="D159" s="303"/>
      <c r="E159" s="303"/>
      <c r="F159" s="303"/>
      <c r="G159" s="303"/>
      <c r="H159" s="303"/>
      <c r="I159" s="303"/>
      <c r="J159" s="336"/>
      <c r="K159" s="352"/>
      <c r="L159" s="352"/>
      <c r="M159" s="252"/>
    </row>
    <row r="160" spans="1:13" ht="15" customHeight="1">
      <c r="A160" s="355"/>
      <c r="B160" s="355"/>
      <c r="C160" s="356"/>
      <c r="D160" s="303"/>
      <c r="E160" s="303"/>
      <c r="F160" s="303"/>
      <c r="G160" s="303"/>
      <c r="H160" s="303"/>
      <c r="I160" s="303"/>
      <c r="J160" s="336"/>
      <c r="K160" s="352"/>
      <c r="L160" s="352"/>
      <c r="M160" s="252"/>
    </row>
    <row r="161" spans="1:13" ht="15" customHeight="1">
      <c r="A161" s="355"/>
      <c r="B161" s="355"/>
      <c r="C161" s="356"/>
      <c r="D161" s="303"/>
      <c r="E161" s="303"/>
      <c r="F161" s="303"/>
      <c r="G161" s="303"/>
      <c r="H161" s="303"/>
      <c r="I161" s="303"/>
      <c r="J161" s="336"/>
      <c r="K161" s="352"/>
      <c r="L161" s="352"/>
      <c r="M161" s="252"/>
    </row>
    <row r="162" spans="1:13" ht="15" customHeight="1">
      <c r="A162" s="355"/>
      <c r="B162" s="355"/>
      <c r="C162" s="356"/>
      <c r="D162" s="303"/>
      <c r="E162" s="303"/>
      <c r="F162" s="303"/>
      <c r="G162" s="303"/>
      <c r="H162" s="303"/>
      <c r="I162" s="303"/>
      <c r="J162" s="336"/>
      <c r="K162" s="352"/>
      <c r="L162" s="352"/>
      <c r="M162" s="252"/>
    </row>
    <row r="163" spans="1:13" ht="15.75" customHeight="1">
      <c r="A163" s="355"/>
      <c r="B163" s="355"/>
      <c r="C163" s="356"/>
      <c r="D163" s="303"/>
      <c r="E163" s="303"/>
      <c r="F163" s="303"/>
      <c r="G163" s="303"/>
      <c r="H163" s="303"/>
      <c r="I163" s="303"/>
      <c r="J163" s="336"/>
      <c r="K163" s="351"/>
      <c r="L163" s="351"/>
      <c r="M163" s="251"/>
    </row>
    <row r="164" spans="1:13" ht="60.75" customHeight="1">
      <c r="A164" s="285" t="s">
        <v>43</v>
      </c>
      <c r="B164" s="286"/>
      <c r="C164" s="72" t="s">
        <v>41</v>
      </c>
      <c r="D164" s="93">
        <v>5151.2</v>
      </c>
      <c r="E164" s="73"/>
      <c r="F164" s="73"/>
      <c r="G164" s="73"/>
      <c r="H164" s="73"/>
      <c r="I164" s="73"/>
      <c r="J164" s="74"/>
      <c r="K164" s="63">
        <v>5151.2</v>
      </c>
      <c r="L164" s="63">
        <f t="shared" si="12"/>
        <v>100</v>
      </c>
      <c r="M164" s="60"/>
    </row>
    <row r="165" spans="1:13" ht="77.25" customHeight="1">
      <c r="A165" s="488" t="s">
        <v>44</v>
      </c>
      <c r="B165" s="489"/>
      <c r="C165" s="39" t="s">
        <v>1</v>
      </c>
      <c r="D165" s="113">
        <f>D166+D179+D182+D185</f>
        <v>20033.5</v>
      </c>
      <c r="E165" s="115">
        <v>14632.2</v>
      </c>
      <c r="F165" s="115">
        <v>13142.3</v>
      </c>
      <c r="G165" s="115">
        <v>13232.3</v>
      </c>
      <c r="H165" s="115">
        <v>13142.3</v>
      </c>
      <c r="I165" s="115">
        <v>13142.3</v>
      </c>
      <c r="J165" s="116">
        <v>13250.3</v>
      </c>
      <c r="K165" s="113">
        <f>K166+K179+K182+K185</f>
        <v>20023.1</v>
      </c>
      <c r="L165" s="40">
        <f t="shared" si="12"/>
        <v>99.94808695435145</v>
      </c>
      <c r="M165" s="60"/>
    </row>
    <row r="166" spans="1:13" ht="28.5" customHeight="1">
      <c r="A166" s="490" t="s">
        <v>52</v>
      </c>
      <c r="B166" s="491"/>
      <c r="C166" s="177" t="s">
        <v>175</v>
      </c>
      <c r="D166" s="146">
        <f>D167+D169</f>
        <v>3248.9</v>
      </c>
      <c r="E166" s="144"/>
      <c r="F166" s="144"/>
      <c r="G166" s="144"/>
      <c r="H166" s="144"/>
      <c r="I166" s="144"/>
      <c r="J166" s="145"/>
      <c r="K166" s="146">
        <f>K167+K169</f>
        <v>3243.2</v>
      </c>
      <c r="L166" s="203">
        <f t="shared" si="12"/>
        <v>99.82455600357044</v>
      </c>
      <c r="M166" s="60"/>
    </row>
    <row r="167" spans="1:13" ht="20.25" customHeight="1">
      <c r="A167" s="492"/>
      <c r="B167" s="493"/>
      <c r="C167" s="263" t="s">
        <v>60</v>
      </c>
      <c r="D167" s="261">
        <f>D170+D172+D175+D176</f>
        <v>142.1</v>
      </c>
      <c r="E167" s="117">
        <v>3325.7</v>
      </c>
      <c r="F167" s="117">
        <v>2812.1</v>
      </c>
      <c r="G167" s="117">
        <v>2902.1</v>
      </c>
      <c r="H167" s="117">
        <v>2812.1</v>
      </c>
      <c r="I167" s="117">
        <v>2812.1</v>
      </c>
      <c r="J167" s="118">
        <v>2920.1</v>
      </c>
      <c r="K167" s="261">
        <f>K170+K172</f>
        <v>142.1</v>
      </c>
      <c r="L167" s="350">
        <f t="shared" si="12"/>
        <v>100</v>
      </c>
      <c r="M167" s="250"/>
    </row>
    <row r="168" spans="1:13" ht="58.5" customHeight="1">
      <c r="A168" s="492"/>
      <c r="B168" s="493"/>
      <c r="C168" s="264"/>
      <c r="D168" s="262"/>
      <c r="E168" s="119"/>
      <c r="F168" s="119"/>
      <c r="G168" s="119"/>
      <c r="H168" s="119"/>
      <c r="I168" s="119"/>
      <c r="J168" s="120"/>
      <c r="K168" s="262"/>
      <c r="L168" s="351"/>
      <c r="M168" s="251"/>
    </row>
    <row r="169" spans="1:13" ht="54.75" customHeight="1">
      <c r="A169" s="492"/>
      <c r="B169" s="493"/>
      <c r="C169" s="186" t="s">
        <v>45</v>
      </c>
      <c r="D169" s="143">
        <f>D171+D173+D177</f>
        <v>3106.8</v>
      </c>
      <c r="E169" s="119"/>
      <c r="F169" s="119"/>
      <c r="G169" s="119"/>
      <c r="H169" s="119"/>
      <c r="I169" s="119"/>
      <c r="J169" s="120"/>
      <c r="K169" s="143">
        <f>K171+K173+K177</f>
        <v>3101.1</v>
      </c>
      <c r="L169" s="203">
        <f t="shared" si="12"/>
        <v>99.81653147933565</v>
      </c>
      <c r="M169" s="60"/>
    </row>
    <row r="170" spans="1:13" ht="64.5" customHeight="1">
      <c r="A170" s="484" t="s">
        <v>46</v>
      </c>
      <c r="B170" s="485"/>
      <c r="C170" s="31" t="s">
        <v>157</v>
      </c>
      <c r="D170" s="63">
        <v>91.6</v>
      </c>
      <c r="E170" s="121"/>
      <c r="F170" s="121"/>
      <c r="G170" s="121"/>
      <c r="H170" s="121"/>
      <c r="I170" s="121"/>
      <c r="J170" s="122"/>
      <c r="K170" s="132">
        <v>91.6</v>
      </c>
      <c r="L170" s="63">
        <f t="shared" si="12"/>
        <v>100</v>
      </c>
      <c r="M170" s="60"/>
    </row>
    <row r="171" spans="1:13" ht="42" customHeight="1">
      <c r="A171" s="486"/>
      <c r="B171" s="487"/>
      <c r="C171" s="31" t="s">
        <v>45</v>
      </c>
      <c r="D171" s="63">
        <v>13.2</v>
      </c>
      <c r="E171" s="121"/>
      <c r="F171" s="121"/>
      <c r="G171" s="121"/>
      <c r="H171" s="121"/>
      <c r="I171" s="121"/>
      <c r="J171" s="122"/>
      <c r="K171" s="132">
        <v>13.2</v>
      </c>
      <c r="L171" s="63">
        <f t="shared" si="12"/>
        <v>100</v>
      </c>
      <c r="M171" s="60"/>
    </row>
    <row r="172" spans="1:13" ht="47.25" customHeight="1">
      <c r="A172" s="319" t="s">
        <v>47</v>
      </c>
      <c r="B172" s="320"/>
      <c r="C172" s="31" t="s">
        <v>157</v>
      </c>
      <c r="D172" s="95">
        <v>50.5</v>
      </c>
      <c r="E172" s="123"/>
      <c r="F172" s="123"/>
      <c r="G172" s="123"/>
      <c r="H172" s="123"/>
      <c r="I172" s="123"/>
      <c r="J172" s="124"/>
      <c r="K172" s="132">
        <v>50.5</v>
      </c>
      <c r="L172" s="63">
        <f t="shared" si="12"/>
        <v>100</v>
      </c>
      <c r="M172" s="60"/>
    </row>
    <row r="173" spans="1:13" ht="43.5" customHeight="1">
      <c r="A173" s="321"/>
      <c r="B173" s="322"/>
      <c r="C173" s="31" t="s">
        <v>45</v>
      </c>
      <c r="D173" s="95">
        <v>61.8</v>
      </c>
      <c r="E173" s="123"/>
      <c r="F173" s="123"/>
      <c r="G173" s="123"/>
      <c r="H173" s="123"/>
      <c r="I173" s="123"/>
      <c r="J173" s="124"/>
      <c r="K173" s="132">
        <v>61.8</v>
      </c>
      <c r="L173" s="63">
        <f t="shared" si="12"/>
        <v>100</v>
      </c>
      <c r="M173" s="60"/>
    </row>
    <row r="174" spans="1:13" ht="29.25" customHeight="1" hidden="1">
      <c r="A174" s="279" t="s">
        <v>173</v>
      </c>
      <c r="B174" s="280"/>
      <c r="C174" s="31" t="s">
        <v>45</v>
      </c>
      <c r="D174" s="95">
        <v>0</v>
      </c>
      <c r="E174" s="123"/>
      <c r="F174" s="123"/>
      <c r="G174" s="123"/>
      <c r="H174" s="123"/>
      <c r="I174" s="123"/>
      <c r="J174" s="124"/>
      <c r="K174" s="132">
        <v>0</v>
      </c>
      <c r="L174" s="233" t="e">
        <f t="shared" si="12"/>
        <v>#DIV/0!</v>
      </c>
      <c r="M174" s="60" t="e">
        <f>K174/D174*100</f>
        <v>#DIV/0!</v>
      </c>
    </row>
    <row r="175" spans="1:13" ht="29.25" customHeight="1" hidden="1">
      <c r="A175" s="281"/>
      <c r="B175" s="282"/>
      <c r="C175" s="31" t="s">
        <v>157</v>
      </c>
      <c r="D175" s="95">
        <v>0</v>
      </c>
      <c r="E175" s="123"/>
      <c r="F175" s="123"/>
      <c r="G175" s="123"/>
      <c r="H175" s="123"/>
      <c r="I175" s="123"/>
      <c r="J175" s="124"/>
      <c r="K175" s="132">
        <v>0</v>
      </c>
      <c r="L175" s="233" t="e">
        <f t="shared" si="12"/>
        <v>#DIV/0!</v>
      </c>
      <c r="M175" s="60" t="e">
        <f>K175/D175*100</f>
        <v>#DIV/0!</v>
      </c>
    </row>
    <row r="176" spans="1:13" ht="51.75" customHeight="1" hidden="1">
      <c r="A176" s="471" t="s">
        <v>174</v>
      </c>
      <c r="B176" s="472"/>
      <c r="C176" s="31" t="s">
        <v>157</v>
      </c>
      <c r="D176" s="95">
        <v>0</v>
      </c>
      <c r="E176" s="123"/>
      <c r="F176" s="123"/>
      <c r="G176" s="123"/>
      <c r="H176" s="123"/>
      <c r="I176" s="123"/>
      <c r="J176" s="124"/>
      <c r="K176" s="132">
        <v>0</v>
      </c>
      <c r="L176" s="233" t="e">
        <f t="shared" si="12"/>
        <v>#DIV/0!</v>
      </c>
      <c r="M176" s="60" t="e">
        <f>K176/D176*100</f>
        <v>#DIV/0!</v>
      </c>
    </row>
    <row r="177" spans="1:13" ht="31.5" customHeight="1">
      <c r="A177" s="257" t="s">
        <v>173</v>
      </c>
      <c r="B177" s="258"/>
      <c r="C177" s="31" t="s">
        <v>45</v>
      </c>
      <c r="D177" s="95">
        <v>3031.8</v>
      </c>
      <c r="E177" s="123"/>
      <c r="F177" s="123"/>
      <c r="G177" s="123"/>
      <c r="H177" s="123"/>
      <c r="I177" s="123"/>
      <c r="J177" s="124"/>
      <c r="K177" s="132">
        <v>3026.1</v>
      </c>
      <c r="L177" s="233">
        <f t="shared" si="12"/>
        <v>99.81199287551948</v>
      </c>
      <c r="M177" s="60"/>
    </row>
    <row r="178" spans="1:13" ht="38.25" customHeight="1">
      <c r="A178" s="259"/>
      <c r="B178" s="260"/>
      <c r="C178" s="31" t="s">
        <v>28</v>
      </c>
      <c r="D178" s="95">
        <v>0</v>
      </c>
      <c r="E178" s="123"/>
      <c r="F178" s="123"/>
      <c r="G178" s="123"/>
      <c r="H178" s="123"/>
      <c r="I178" s="123"/>
      <c r="J178" s="124"/>
      <c r="K178" s="132">
        <v>0</v>
      </c>
      <c r="L178" s="233">
        <v>0</v>
      </c>
      <c r="M178" s="60"/>
    </row>
    <row r="179" spans="1:13" ht="37.5" customHeight="1">
      <c r="A179" s="323" t="s">
        <v>48</v>
      </c>
      <c r="B179" s="324"/>
      <c r="C179" s="32" t="s">
        <v>1</v>
      </c>
      <c r="D179" s="33">
        <v>326.2</v>
      </c>
      <c r="E179" s="125">
        <v>200</v>
      </c>
      <c r="F179" s="125">
        <v>265</v>
      </c>
      <c r="G179" s="125">
        <v>265</v>
      </c>
      <c r="H179" s="125">
        <v>265</v>
      </c>
      <c r="I179" s="125">
        <v>265</v>
      </c>
      <c r="J179" s="126">
        <v>265</v>
      </c>
      <c r="K179" s="133">
        <v>326.2</v>
      </c>
      <c r="L179" s="203">
        <f>K179/D179*100</f>
        <v>100</v>
      </c>
      <c r="M179" s="60"/>
    </row>
    <row r="180" spans="1:13" ht="60" customHeight="1">
      <c r="A180" s="325"/>
      <c r="B180" s="326"/>
      <c r="C180" s="186" t="s">
        <v>225</v>
      </c>
      <c r="D180" s="52">
        <v>326.2</v>
      </c>
      <c r="E180" s="127"/>
      <c r="F180" s="127"/>
      <c r="G180" s="127"/>
      <c r="H180" s="127"/>
      <c r="I180" s="127"/>
      <c r="J180" s="128"/>
      <c r="K180" s="33">
        <v>326.2</v>
      </c>
      <c r="L180" s="203">
        <f t="shared" si="12"/>
        <v>100</v>
      </c>
      <c r="M180" s="60"/>
    </row>
    <row r="181" spans="1:13" ht="132" customHeight="1">
      <c r="A181" s="298" t="s">
        <v>211</v>
      </c>
      <c r="B181" s="299"/>
      <c r="C181" s="9" t="s">
        <v>225</v>
      </c>
      <c r="D181" s="93">
        <v>326.2</v>
      </c>
      <c r="E181" s="129">
        <v>50</v>
      </c>
      <c r="F181" s="129">
        <v>35</v>
      </c>
      <c r="G181" s="129">
        <v>35</v>
      </c>
      <c r="H181" s="129">
        <v>35</v>
      </c>
      <c r="I181" s="129">
        <v>35</v>
      </c>
      <c r="J181" s="130">
        <v>35</v>
      </c>
      <c r="K181" s="132">
        <v>326.2</v>
      </c>
      <c r="L181" s="63">
        <f t="shared" si="12"/>
        <v>100</v>
      </c>
      <c r="M181" s="60"/>
    </row>
    <row r="182" spans="1:13" ht="64.5" customHeight="1">
      <c r="A182" s="290" t="s">
        <v>49</v>
      </c>
      <c r="B182" s="291"/>
      <c r="C182" s="53" t="s">
        <v>1</v>
      </c>
      <c r="D182" s="17">
        <v>16452.4</v>
      </c>
      <c r="E182" s="125"/>
      <c r="F182" s="125"/>
      <c r="G182" s="125"/>
      <c r="H182" s="125"/>
      <c r="I182" s="125"/>
      <c r="J182" s="126"/>
      <c r="K182" s="17">
        <v>16450.6</v>
      </c>
      <c r="L182" s="203">
        <f t="shared" si="12"/>
        <v>99.98905934696455</v>
      </c>
      <c r="M182" s="60"/>
    </row>
    <row r="183" spans="1:13" ht="60" customHeight="1">
      <c r="A183" s="317" t="s">
        <v>50</v>
      </c>
      <c r="B183" s="318"/>
      <c r="C183" s="13" t="s">
        <v>45</v>
      </c>
      <c r="D183" s="75">
        <v>16452.4</v>
      </c>
      <c r="E183" s="121"/>
      <c r="F183" s="121"/>
      <c r="G183" s="121"/>
      <c r="H183" s="121"/>
      <c r="I183" s="121"/>
      <c r="J183" s="122"/>
      <c r="K183" s="134">
        <v>16450.6</v>
      </c>
      <c r="L183" s="63">
        <f t="shared" si="12"/>
        <v>99.98905934696455</v>
      </c>
      <c r="M183" s="60"/>
    </row>
    <row r="184" spans="1:13" ht="0.75" customHeight="1">
      <c r="A184" s="283" t="s">
        <v>129</v>
      </c>
      <c r="B184" s="284"/>
      <c r="C184" s="13" t="s">
        <v>45</v>
      </c>
      <c r="D184" s="75">
        <v>0</v>
      </c>
      <c r="E184" s="121"/>
      <c r="F184" s="121"/>
      <c r="G184" s="121"/>
      <c r="H184" s="121"/>
      <c r="I184" s="121"/>
      <c r="J184" s="122"/>
      <c r="K184" s="134">
        <v>0</v>
      </c>
      <c r="L184" s="233" t="e">
        <f t="shared" si="12"/>
        <v>#DIV/0!</v>
      </c>
      <c r="M184" s="60"/>
    </row>
    <row r="185" spans="1:13" ht="54.75" customHeight="1">
      <c r="A185" s="290" t="s">
        <v>51</v>
      </c>
      <c r="B185" s="291"/>
      <c r="C185" s="53" t="s">
        <v>1</v>
      </c>
      <c r="D185" s="16">
        <v>6</v>
      </c>
      <c r="E185" s="117"/>
      <c r="F185" s="117"/>
      <c r="G185" s="117"/>
      <c r="H185" s="117"/>
      <c r="I185" s="117"/>
      <c r="J185" s="118"/>
      <c r="K185" s="195">
        <v>3.1</v>
      </c>
      <c r="L185" s="203">
        <f t="shared" si="12"/>
        <v>51.66666666666667</v>
      </c>
      <c r="M185" s="60"/>
    </row>
    <row r="186" spans="1:13" ht="54.75" customHeight="1">
      <c r="A186" s="423" t="s">
        <v>212</v>
      </c>
      <c r="B186" s="424"/>
      <c r="C186" s="13" t="s">
        <v>45</v>
      </c>
      <c r="D186" s="174">
        <v>6</v>
      </c>
      <c r="E186" s="175"/>
      <c r="F186" s="175"/>
      <c r="G186" s="175"/>
      <c r="H186" s="175"/>
      <c r="I186" s="175"/>
      <c r="J186" s="176"/>
      <c r="K186" s="196">
        <v>3.1</v>
      </c>
      <c r="L186" s="63">
        <f t="shared" si="12"/>
        <v>51.66666666666667</v>
      </c>
      <c r="M186" s="60"/>
    </row>
    <row r="187" spans="1:13" ht="40.5" customHeight="1">
      <c r="A187" s="402" t="s">
        <v>61</v>
      </c>
      <c r="B187" s="403"/>
      <c r="C187" s="38" t="s">
        <v>53</v>
      </c>
      <c r="D187" s="182">
        <f>D188+D189+D190+D191+D192+D193</f>
        <v>66626.59999999999</v>
      </c>
      <c r="E187" s="38"/>
      <c r="F187" s="38"/>
      <c r="G187" s="38"/>
      <c r="H187" s="38"/>
      <c r="I187" s="38"/>
      <c r="J187" s="38"/>
      <c r="K187" s="182">
        <f>K188+K189+K190+K191+K192+K193</f>
        <v>61710.6</v>
      </c>
      <c r="L187" s="233">
        <f t="shared" si="12"/>
        <v>92.62156556090211</v>
      </c>
      <c r="M187" s="60"/>
    </row>
    <row r="188" spans="1:13" ht="31.5">
      <c r="A188" s="404"/>
      <c r="B188" s="405"/>
      <c r="C188" s="54" t="s">
        <v>274</v>
      </c>
      <c r="D188" s="166">
        <f>D195+D224</f>
        <v>44192.5</v>
      </c>
      <c r="E188" s="54"/>
      <c r="F188" s="54"/>
      <c r="G188" s="54"/>
      <c r="H188" s="54"/>
      <c r="I188" s="54"/>
      <c r="J188" s="54"/>
      <c r="K188" s="166">
        <f>K195+K224</f>
        <v>39302.4</v>
      </c>
      <c r="L188" s="233">
        <f t="shared" si="12"/>
        <v>88.93454771737285</v>
      </c>
      <c r="M188" s="60"/>
    </row>
    <row r="189" spans="1:13" ht="27" customHeight="1">
      <c r="A189" s="404"/>
      <c r="B189" s="405"/>
      <c r="C189" s="54" t="s">
        <v>248</v>
      </c>
      <c r="D189" s="166">
        <f>D223</f>
        <v>6334.8</v>
      </c>
      <c r="E189" s="54"/>
      <c r="F189" s="54"/>
      <c r="G189" s="54"/>
      <c r="H189" s="54"/>
      <c r="I189" s="54"/>
      <c r="J189" s="54"/>
      <c r="K189" s="166">
        <f>K223</f>
        <v>6334.8</v>
      </c>
      <c r="L189" s="233">
        <f t="shared" si="12"/>
        <v>100</v>
      </c>
      <c r="M189" s="60"/>
    </row>
    <row r="190" spans="1:13" ht="40.5" customHeight="1">
      <c r="A190" s="404"/>
      <c r="B190" s="405"/>
      <c r="C190" s="54" t="s">
        <v>247</v>
      </c>
      <c r="D190" s="166">
        <f>D197+D258</f>
        <v>11716.599999999999</v>
      </c>
      <c r="E190" s="54"/>
      <c r="F190" s="54"/>
      <c r="G190" s="54"/>
      <c r="H190" s="54"/>
      <c r="I190" s="54"/>
      <c r="J190" s="54"/>
      <c r="K190" s="166">
        <f>K197+K258</f>
        <v>11694.6</v>
      </c>
      <c r="L190" s="233">
        <f t="shared" si="12"/>
        <v>99.81223221753753</v>
      </c>
      <c r="M190" s="60"/>
    </row>
    <row r="191" spans="1:13" ht="31.5" customHeight="1">
      <c r="A191" s="404"/>
      <c r="B191" s="405"/>
      <c r="C191" s="54" t="s">
        <v>275</v>
      </c>
      <c r="D191" s="54">
        <f>D196+D257</f>
        <v>2159.1000000000004</v>
      </c>
      <c r="E191" s="54"/>
      <c r="F191" s="54"/>
      <c r="G191" s="54"/>
      <c r="H191" s="54"/>
      <c r="I191" s="54"/>
      <c r="J191" s="54"/>
      <c r="K191" s="54">
        <f>K196+K257</f>
        <v>2155.2</v>
      </c>
      <c r="L191" s="233">
        <f t="shared" si="12"/>
        <v>99.81936918160342</v>
      </c>
      <c r="M191" s="60"/>
    </row>
    <row r="192" spans="1:13" ht="67.5" customHeight="1">
      <c r="A192" s="404"/>
      <c r="B192" s="405"/>
      <c r="C192" s="54" t="s">
        <v>246</v>
      </c>
      <c r="D192" s="54">
        <f>D198</f>
        <v>1300.4</v>
      </c>
      <c r="E192" s="54"/>
      <c r="F192" s="54"/>
      <c r="G192" s="54"/>
      <c r="H192" s="54"/>
      <c r="I192" s="54"/>
      <c r="J192" s="54"/>
      <c r="K192" s="54">
        <v>1300.4</v>
      </c>
      <c r="L192" s="233">
        <f t="shared" si="12"/>
        <v>100</v>
      </c>
      <c r="M192" s="60"/>
    </row>
    <row r="193" spans="1:13" ht="47.25" customHeight="1">
      <c r="A193" s="199"/>
      <c r="B193" s="200"/>
      <c r="C193" s="54" t="s">
        <v>45</v>
      </c>
      <c r="D193" s="54">
        <v>923.2</v>
      </c>
      <c r="E193" s="54"/>
      <c r="F193" s="54"/>
      <c r="G193" s="54"/>
      <c r="H193" s="54"/>
      <c r="I193" s="54"/>
      <c r="J193" s="54"/>
      <c r="K193" s="54">
        <v>923.2</v>
      </c>
      <c r="L193" s="233">
        <v>100</v>
      </c>
      <c r="M193" s="60"/>
    </row>
    <row r="194" spans="1:13" ht="24" customHeight="1">
      <c r="A194" s="292" t="s">
        <v>66</v>
      </c>
      <c r="B194" s="293"/>
      <c r="C194" s="55" t="s">
        <v>53</v>
      </c>
      <c r="D194" s="56">
        <f>D195+D196+D197+D198+D199</f>
        <v>17304.899999999998</v>
      </c>
      <c r="E194" s="56"/>
      <c r="F194" s="56"/>
      <c r="G194" s="56"/>
      <c r="H194" s="56"/>
      <c r="I194" s="56"/>
      <c r="J194" s="56"/>
      <c r="K194" s="56">
        <f>K195+K196+K197+K198+K199</f>
        <v>17227.5</v>
      </c>
      <c r="L194" s="203">
        <f t="shared" si="12"/>
        <v>99.55272784009155</v>
      </c>
      <c r="M194" s="60"/>
    </row>
    <row r="195" spans="1:13" ht="47.25" customHeight="1">
      <c r="A195" s="294"/>
      <c r="B195" s="295"/>
      <c r="C195" s="56" t="s">
        <v>273</v>
      </c>
      <c r="D195" s="56">
        <f>D215+D216+D218</f>
        <v>2514.1</v>
      </c>
      <c r="E195" s="55"/>
      <c r="F195" s="55"/>
      <c r="G195" s="55"/>
      <c r="H195" s="55"/>
      <c r="I195" s="55"/>
      <c r="J195" s="55"/>
      <c r="K195" s="56">
        <f>K215+K216+K218</f>
        <v>2448.1</v>
      </c>
      <c r="L195" s="203">
        <f t="shared" si="12"/>
        <v>97.37480609363192</v>
      </c>
      <c r="M195" s="60"/>
    </row>
    <row r="196" spans="1:13" ht="47.25" customHeight="1">
      <c r="A196" s="294"/>
      <c r="B196" s="295"/>
      <c r="C196" s="56" t="s">
        <v>245</v>
      </c>
      <c r="D196" s="56">
        <f>D217+D220</f>
        <v>1367.9</v>
      </c>
      <c r="E196" s="55"/>
      <c r="F196" s="55"/>
      <c r="G196" s="55"/>
      <c r="H196" s="55"/>
      <c r="I196" s="55"/>
      <c r="J196" s="55"/>
      <c r="K196" s="56">
        <f>K217+K220</f>
        <v>1367.9</v>
      </c>
      <c r="L196" s="203">
        <f t="shared" si="12"/>
        <v>100</v>
      </c>
      <c r="M196" s="60"/>
    </row>
    <row r="197" spans="1:13" ht="28.5">
      <c r="A197" s="294"/>
      <c r="B197" s="295"/>
      <c r="C197" s="56" t="s">
        <v>54</v>
      </c>
      <c r="D197" s="212">
        <f>D201+D202+D203+D204+D205+D206+D207+D208+D211+D212</f>
        <v>11199.3</v>
      </c>
      <c r="E197" s="56"/>
      <c r="F197" s="56"/>
      <c r="G197" s="56"/>
      <c r="H197" s="56"/>
      <c r="I197" s="56"/>
      <c r="J197" s="56"/>
      <c r="K197" s="212">
        <f>K201+K202+K203+K204+K205+K206+K207+K208+K211+K212</f>
        <v>11187.9</v>
      </c>
      <c r="L197" s="203">
        <f t="shared" si="12"/>
        <v>99.89820792370952</v>
      </c>
      <c r="M197" s="60"/>
    </row>
    <row r="198" spans="1:13" ht="61.5" customHeight="1">
      <c r="A198" s="294"/>
      <c r="B198" s="295"/>
      <c r="C198" s="45" t="s">
        <v>270</v>
      </c>
      <c r="D198" s="56">
        <f>D209</f>
        <v>1300.4</v>
      </c>
      <c r="E198" s="56"/>
      <c r="F198" s="56"/>
      <c r="G198" s="56"/>
      <c r="H198" s="56"/>
      <c r="I198" s="56"/>
      <c r="J198" s="56"/>
      <c r="K198" s="212">
        <v>1300.4</v>
      </c>
      <c r="L198" s="203">
        <f t="shared" si="12"/>
        <v>100</v>
      </c>
      <c r="M198" s="60"/>
    </row>
    <row r="199" spans="1:13" ht="61.5" customHeight="1">
      <c r="A199" s="197"/>
      <c r="B199" s="198"/>
      <c r="C199" s="202" t="s">
        <v>45</v>
      </c>
      <c r="D199" s="56">
        <v>923.2</v>
      </c>
      <c r="E199" s="56"/>
      <c r="F199" s="56"/>
      <c r="G199" s="56"/>
      <c r="H199" s="56"/>
      <c r="I199" s="56"/>
      <c r="J199" s="56"/>
      <c r="K199" s="56">
        <v>923.2</v>
      </c>
      <c r="L199" s="203">
        <v>100</v>
      </c>
      <c r="M199" s="60"/>
    </row>
    <row r="200" spans="1:13" ht="42" customHeight="1">
      <c r="A200" s="289" t="s">
        <v>148</v>
      </c>
      <c r="B200" s="289"/>
      <c r="C200" s="18"/>
      <c r="D200" s="188">
        <f>D201+D202+D203+D204+D205+D206+D207+D208+D209</f>
        <v>5399.9</v>
      </c>
      <c r="E200" s="188"/>
      <c r="F200" s="188"/>
      <c r="G200" s="188"/>
      <c r="H200" s="188"/>
      <c r="I200" s="188"/>
      <c r="J200" s="188"/>
      <c r="K200" s="188">
        <f>K201+K202+K203+K204+K205+K206+K207+K208+K209</f>
        <v>5398.299999999999</v>
      </c>
      <c r="L200" s="101">
        <v>100</v>
      </c>
      <c r="M200" s="60"/>
    </row>
    <row r="201" spans="1:13" ht="33.75" customHeight="1">
      <c r="A201" s="273" t="s">
        <v>190</v>
      </c>
      <c r="B201" s="274"/>
      <c r="C201" s="100" t="s">
        <v>55</v>
      </c>
      <c r="D201" s="192">
        <v>590.8</v>
      </c>
      <c r="E201" s="103"/>
      <c r="F201" s="103"/>
      <c r="G201" s="103"/>
      <c r="H201" s="103"/>
      <c r="I201" s="103"/>
      <c r="J201" s="103"/>
      <c r="K201" s="101">
        <v>590.8</v>
      </c>
      <c r="L201" s="101">
        <f t="shared" si="12"/>
        <v>100</v>
      </c>
      <c r="M201" s="60"/>
    </row>
    <row r="202" spans="1:13" ht="39.75" customHeight="1">
      <c r="A202" s="273" t="s">
        <v>262</v>
      </c>
      <c r="B202" s="274"/>
      <c r="C202" s="100" t="s">
        <v>55</v>
      </c>
      <c r="D202" s="192">
        <v>1230.3</v>
      </c>
      <c r="E202" s="103"/>
      <c r="F202" s="103"/>
      <c r="G202" s="103"/>
      <c r="H202" s="103"/>
      <c r="I202" s="103"/>
      <c r="J202" s="103"/>
      <c r="K202" s="101">
        <v>1230.3</v>
      </c>
      <c r="L202" s="101">
        <f t="shared" si="12"/>
        <v>100</v>
      </c>
      <c r="M202" s="60"/>
    </row>
    <row r="203" spans="1:13" ht="38.25" customHeight="1">
      <c r="A203" s="273" t="s">
        <v>263</v>
      </c>
      <c r="B203" s="274"/>
      <c r="C203" s="100" t="s">
        <v>55</v>
      </c>
      <c r="D203" s="192">
        <v>228.7</v>
      </c>
      <c r="E203" s="207"/>
      <c r="F203" s="207"/>
      <c r="G203" s="207"/>
      <c r="H203" s="207"/>
      <c r="I203" s="207"/>
      <c r="J203" s="207"/>
      <c r="K203" s="244">
        <v>228.7</v>
      </c>
      <c r="L203" s="101">
        <v>100</v>
      </c>
      <c r="M203" s="60"/>
    </row>
    <row r="204" spans="1:13" ht="50.25" customHeight="1">
      <c r="A204" s="273" t="s">
        <v>264</v>
      </c>
      <c r="B204" s="274"/>
      <c r="C204" s="100" t="s">
        <v>55</v>
      </c>
      <c r="D204" s="192">
        <v>565.9</v>
      </c>
      <c r="E204" s="103"/>
      <c r="F204" s="103"/>
      <c r="G204" s="103"/>
      <c r="H204" s="103"/>
      <c r="I204" s="103"/>
      <c r="J204" s="103"/>
      <c r="K204" s="101">
        <v>565.9</v>
      </c>
      <c r="L204" s="101">
        <v>100</v>
      </c>
      <c r="M204" s="60"/>
    </row>
    <row r="205" spans="1:13" ht="50.25" customHeight="1">
      <c r="A205" s="427" t="s">
        <v>265</v>
      </c>
      <c r="B205" s="428"/>
      <c r="C205" s="100" t="s">
        <v>55</v>
      </c>
      <c r="D205" s="192">
        <v>310.3</v>
      </c>
      <c r="E205" s="103"/>
      <c r="F205" s="103"/>
      <c r="G205" s="103"/>
      <c r="H205" s="103"/>
      <c r="I205" s="103"/>
      <c r="J205" s="103"/>
      <c r="K205" s="101">
        <v>308.7</v>
      </c>
      <c r="L205" s="101">
        <f>K205/D205*100</f>
        <v>99.48436996455042</v>
      </c>
      <c r="M205" s="60"/>
    </row>
    <row r="206" spans="1:13" ht="45" customHeight="1">
      <c r="A206" s="307" t="s">
        <v>191</v>
      </c>
      <c r="B206" s="308"/>
      <c r="C206" s="100" t="s">
        <v>55</v>
      </c>
      <c r="D206" s="213">
        <v>474</v>
      </c>
      <c r="E206" s="103"/>
      <c r="F206" s="103"/>
      <c r="G206" s="103"/>
      <c r="H206" s="103"/>
      <c r="I206" s="103"/>
      <c r="J206" s="103"/>
      <c r="K206" s="111">
        <v>474</v>
      </c>
      <c r="L206" s="101">
        <f t="shared" si="12"/>
        <v>100</v>
      </c>
      <c r="M206" s="60"/>
    </row>
    <row r="207" spans="1:13" ht="38.25" customHeight="1">
      <c r="A207" s="307" t="s">
        <v>266</v>
      </c>
      <c r="B207" s="308"/>
      <c r="C207" s="100" t="s">
        <v>55</v>
      </c>
      <c r="D207" s="192">
        <v>90.1</v>
      </c>
      <c r="E207" s="103"/>
      <c r="F207" s="103"/>
      <c r="G207" s="103"/>
      <c r="H207" s="103"/>
      <c r="I207" s="103"/>
      <c r="J207" s="103"/>
      <c r="K207" s="101">
        <v>90.1</v>
      </c>
      <c r="L207" s="101">
        <f t="shared" si="12"/>
        <v>100</v>
      </c>
      <c r="M207" s="60"/>
    </row>
    <row r="208" spans="1:13" ht="38.25" customHeight="1">
      <c r="A208" s="506" t="s">
        <v>267</v>
      </c>
      <c r="B208" s="507"/>
      <c r="C208" s="100" t="s">
        <v>55</v>
      </c>
      <c r="D208" s="192">
        <v>609.4</v>
      </c>
      <c r="E208" s="103"/>
      <c r="F208" s="103"/>
      <c r="G208" s="103"/>
      <c r="H208" s="103"/>
      <c r="I208" s="103"/>
      <c r="J208" s="103"/>
      <c r="K208" s="101">
        <v>609.4</v>
      </c>
      <c r="L208" s="101">
        <v>100</v>
      </c>
      <c r="M208" s="60"/>
    </row>
    <row r="209" spans="1:13" ht="45" customHeight="1">
      <c r="A209" s="307" t="s">
        <v>213</v>
      </c>
      <c r="B209" s="308"/>
      <c r="C209" s="100" t="s">
        <v>214</v>
      </c>
      <c r="D209" s="192">
        <v>1300.4</v>
      </c>
      <c r="E209" s="103"/>
      <c r="F209" s="103"/>
      <c r="G209" s="103"/>
      <c r="H209" s="103"/>
      <c r="I209" s="103"/>
      <c r="J209" s="103"/>
      <c r="K209" s="101">
        <v>1300.4</v>
      </c>
      <c r="L209" s="101">
        <f t="shared" si="12"/>
        <v>100</v>
      </c>
      <c r="M209" s="60"/>
    </row>
    <row r="210" spans="1:13" ht="39" customHeight="1">
      <c r="A210" s="309" t="s">
        <v>215</v>
      </c>
      <c r="B210" s="310"/>
      <c r="C210" s="201" t="s">
        <v>55</v>
      </c>
      <c r="D210" s="193">
        <f>D211+D212</f>
        <v>7099.8</v>
      </c>
      <c r="E210" s="92"/>
      <c r="F210" s="92"/>
      <c r="G210" s="92"/>
      <c r="H210" s="92"/>
      <c r="I210" s="92"/>
      <c r="J210" s="92"/>
      <c r="K210" s="242">
        <f>K211+K212</f>
        <v>7090</v>
      </c>
      <c r="L210" s="101">
        <f t="shared" si="12"/>
        <v>99.86196794275895</v>
      </c>
      <c r="M210" s="60"/>
    </row>
    <row r="211" spans="1:13" ht="39" customHeight="1">
      <c r="A211" s="309" t="s">
        <v>216</v>
      </c>
      <c r="B211" s="310"/>
      <c r="C211" s="201" t="s">
        <v>55</v>
      </c>
      <c r="D211" s="243">
        <v>2401</v>
      </c>
      <c r="E211" s="92"/>
      <c r="F211" s="92"/>
      <c r="G211" s="92"/>
      <c r="H211" s="92"/>
      <c r="I211" s="92"/>
      <c r="J211" s="92"/>
      <c r="K211" s="243">
        <v>2391.2</v>
      </c>
      <c r="L211" s="101">
        <f t="shared" si="12"/>
        <v>99.59183673469387</v>
      </c>
      <c r="M211" s="60"/>
    </row>
    <row r="212" spans="1:13" ht="39" customHeight="1">
      <c r="A212" s="307" t="s">
        <v>234</v>
      </c>
      <c r="B212" s="308"/>
      <c r="C212" s="18" t="s">
        <v>55</v>
      </c>
      <c r="D212" s="183">
        <v>4698.8</v>
      </c>
      <c r="E212" s="92"/>
      <c r="F212" s="92"/>
      <c r="G212" s="92"/>
      <c r="H212" s="92"/>
      <c r="I212" s="92"/>
      <c r="J212" s="92"/>
      <c r="K212" s="243">
        <v>4698.8</v>
      </c>
      <c r="L212" s="101">
        <f t="shared" si="12"/>
        <v>100</v>
      </c>
      <c r="M212" s="60"/>
    </row>
    <row r="213" spans="1:13" ht="59.25" customHeight="1">
      <c r="A213" s="309" t="s">
        <v>108</v>
      </c>
      <c r="B213" s="310"/>
      <c r="C213" s="90" t="s">
        <v>271</v>
      </c>
      <c r="D213" s="211">
        <f>D215+D216+D217+D218+D219</f>
        <v>4526.599999999999</v>
      </c>
      <c r="E213" s="92"/>
      <c r="F213" s="92"/>
      <c r="G213" s="92"/>
      <c r="H213" s="92"/>
      <c r="I213" s="92"/>
      <c r="J213" s="92"/>
      <c r="K213" s="211">
        <f>K215+K216+K217+K218+K219</f>
        <v>4460.599999999999</v>
      </c>
      <c r="L213" s="101">
        <f t="shared" si="12"/>
        <v>98.54195201696638</v>
      </c>
      <c r="M213" s="60"/>
    </row>
    <row r="214" spans="1:13" ht="0.75" customHeight="1">
      <c r="A214" s="429" t="s">
        <v>67</v>
      </c>
      <c r="B214" s="430"/>
      <c r="C214" s="90" t="s">
        <v>68</v>
      </c>
      <c r="D214" s="154">
        <v>0</v>
      </c>
      <c r="E214" s="18"/>
      <c r="F214" s="18"/>
      <c r="G214" s="18"/>
      <c r="H214" s="18"/>
      <c r="I214" s="18"/>
      <c r="J214" s="18"/>
      <c r="K214" s="34"/>
      <c r="L214" s="101" t="e">
        <f t="shared" si="12"/>
        <v>#DIV/0!</v>
      </c>
      <c r="M214" s="60" t="e">
        <f>K214/D214*100</f>
        <v>#DIV/0!</v>
      </c>
    </row>
    <row r="215" spans="1:13" ht="42" customHeight="1">
      <c r="A215" s="296" t="s">
        <v>192</v>
      </c>
      <c r="B215" s="297"/>
      <c r="C215" s="90" t="s">
        <v>272</v>
      </c>
      <c r="D215" s="154">
        <v>1431.1</v>
      </c>
      <c r="E215" s="18"/>
      <c r="F215" s="18"/>
      <c r="G215" s="18"/>
      <c r="H215" s="18"/>
      <c r="I215" s="18"/>
      <c r="J215" s="18"/>
      <c r="K215" s="34">
        <v>1431.1</v>
      </c>
      <c r="L215" s="101">
        <f t="shared" si="12"/>
        <v>100</v>
      </c>
      <c r="M215" s="60"/>
    </row>
    <row r="216" spans="1:13" ht="36.75" customHeight="1">
      <c r="A216" s="296" t="s">
        <v>218</v>
      </c>
      <c r="B216" s="297"/>
      <c r="C216" s="90" t="s">
        <v>272</v>
      </c>
      <c r="D216" s="209">
        <v>383</v>
      </c>
      <c r="E216" s="209"/>
      <c r="F216" s="209"/>
      <c r="G216" s="209"/>
      <c r="H216" s="209"/>
      <c r="I216" s="209"/>
      <c r="J216" s="209"/>
      <c r="K216" s="209">
        <v>317</v>
      </c>
      <c r="L216" s="101">
        <f t="shared" si="12"/>
        <v>82.76762402088774</v>
      </c>
      <c r="M216" s="60"/>
    </row>
    <row r="217" spans="1:13" ht="52.5" customHeight="1">
      <c r="A217" s="296" t="s">
        <v>268</v>
      </c>
      <c r="B217" s="297"/>
      <c r="C217" s="90" t="s">
        <v>256</v>
      </c>
      <c r="D217" s="209">
        <v>1089.3</v>
      </c>
      <c r="E217" s="209"/>
      <c r="F217" s="209"/>
      <c r="G217" s="209"/>
      <c r="H217" s="209"/>
      <c r="I217" s="209"/>
      <c r="J217" s="209"/>
      <c r="K217" s="209">
        <v>1089.3</v>
      </c>
      <c r="L217" s="101">
        <v>100</v>
      </c>
      <c r="M217" s="60"/>
    </row>
    <row r="218" spans="1:13" ht="41.25" customHeight="1">
      <c r="A218" s="296" t="s">
        <v>217</v>
      </c>
      <c r="B218" s="297"/>
      <c r="C218" s="90" t="s">
        <v>272</v>
      </c>
      <c r="D218" s="210">
        <v>700</v>
      </c>
      <c r="E218" s="209"/>
      <c r="F218" s="209"/>
      <c r="G218" s="209"/>
      <c r="H218" s="209"/>
      <c r="I218" s="209"/>
      <c r="J218" s="209"/>
      <c r="K218" s="209">
        <v>700</v>
      </c>
      <c r="L218" s="101">
        <f t="shared" si="12"/>
        <v>100</v>
      </c>
      <c r="M218" s="60"/>
    </row>
    <row r="219" spans="1:13" ht="50.25" customHeight="1">
      <c r="A219" s="296" t="s">
        <v>269</v>
      </c>
      <c r="B219" s="297"/>
      <c r="C219" s="90" t="s">
        <v>45</v>
      </c>
      <c r="D219" s="210">
        <v>923.2</v>
      </c>
      <c r="E219" s="209"/>
      <c r="F219" s="209"/>
      <c r="G219" s="209"/>
      <c r="H219" s="209"/>
      <c r="I219" s="209"/>
      <c r="J219" s="209"/>
      <c r="K219" s="209">
        <v>923.2</v>
      </c>
      <c r="L219" s="101">
        <f t="shared" si="12"/>
        <v>100</v>
      </c>
      <c r="M219" s="60"/>
    </row>
    <row r="220" spans="1:13" ht="40.5" customHeight="1">
      <c r="A220" s="311" t="s">
        <v>236</v>
      </c>
      <c r="B220" s="312"/>
      <c r="C220" s="90" t="s">
        <v>256</v>
      </c>
      <c r="D220" s="184">
        <v>278.6</v>
      </c>
      <c r="E220" s="184"/>
      <c r="F220" s="184"/>
      <c r="G220" s="184"/>
      <c r="H220" s="184"/>
      <c r="I220" s="184"/>
      <c r="J220" s="184"/>
      <c r="K220" s="184">
        <v>278.6</v>
      </c>
      <c r="L220" s="101">
        <f t="shared" si="12"/>
        <v>100</v>
      </c>
      <c r="M220" s="60"/>
    </row>
    <row r="221" spans="1:13" ht="54" customHeight="1">
      <c r="A221" s="311" t="s">
        <v>235</v>
      </c>
      <c r="B221" s="312"/>
      <c r="C221" s="90" t="s">
        <v>256</v>
      </c>
      <c r="D221" s="209">
        <v>278.6</v>
      </c>
      <c r="E221" s="209"/>
      <c r="F221" s="209"/>
      <c r="G221" s="209"/>
      <c r="H221" s="209"/>
      <c r="I221" s="209"/>
      <c r="J221" s="209"/>
      <c r="K221" s="209">
        <v>278.6</v>
      </c>
      <c r="L221" s="101">
        <f t="shared" si="12"/>
        <v>100</v>
      </c>
      <c r="M221" s="60"/>
    </row>
    <row r="222" spans="1:13" ht="36.75" customHeight="1">
      <c r="A222" s="292" t="s">
        <v>56</v>
      </c>
      <c r="B222" s="293"/>
      <c r="C222" s="181" t="s">
        <v>175</v>
      </c>
      <c r="D222" s="164">
        <f>D223+D224</f>
        <v>48013.200000000004</v>
      </c>
      <c r="E222" s="57"/>
      <c r="F222" s="57"/>
      <c r="G222" s="57"/>
      <c r="H222" s="57"/>
      <c r="I222" s="57"/>
      <c r="J222" s="57"/>
      <c r="K222" s="164">
        <f>K223+K224</f>
        <v>43189.100000000006</v>
      </c>
      <c r="L222" s="203">
        <f t="shared" si="12"/>
        <v>89.9525547141203</v>
      </c>
      <c r="M222" s="60"/>
    </row>
    <row r="223" spans="1:13" ht="46.5" customHeight="1">
      <c r="A223" s="294"/>
      <c r="B223" s="295"/>
      <c r="C223" s="56" t="s">
        <v>147</v>
      </c>
      <c r="D223" s="164">
        <f>D252</f>
        <v>6334.8</v>
      </c>
      <c r="E223" s="57"/>
      <c r="F223" s="57"/>
      <c r="G223" s="57"/>
      <c r="H223" s="57"/>
      <c r="I223" s="57"/>
      <c r="J223" s="57"/>
      <c r="K223" s="164">
        <f>K252</f>
        <v>6334.8</v>
      </c>
      <c r="L223" s="203">
        <f t="shared" si="12"/>
        <v>100</v>
      </c>
      <c r="M223" s="60"/>
    </row>
    <row r="224" spans="1:13" ht="51.75" customHeight="1">
      <c r="A224" s="378"/>
      <c r="B224" s="379"/>
      <c r="C224" s="96" t="s">
        <v>240</v>
      </c>
      <c r="D224" s="164">
        <f>D225+D250+D255</f>
        <v>41678.4</v>
      </c>
      <c r="E224" s="57"/>
      <c r="F224" s="57"/>
      <c r="G224" s="57"/>
      <c r="H224" s="57"/>
      <c r="I224" s="57"/>
      <c r="J224" s="57"/>
      <c r="K224" s="164">
        <f>K225+K250+K255</f>
        <v>36854.3</v>
      </c>
      <c r="L224" s="203">
        <f t="shared" si="12"/>
        <v>88.42541940189643</v>
      </c>
      <c r="M224" s="60"/>
    </row>
    <row r="225" spans="1:14" ht="41.25" customHeight="1">
      <c r="A225" s="307" t="s">
        <v>238</v>
      </c>
      <c r="B225" s="308"/>
      <c r="C225" s="90" t="s">
        <v>272</v>
      </c>
      <c r="D225" s="59">
        <f>D243+D244+D245</f>
        <v>34318.9</v>
      </c>
      <c r="E225" s="147"/>
      <c r="F225" s="147"/>
      <c r="G225" s="147"/>
      <c r="H225" s="147"/>
      <c r="I225" s="147"/>
      <c r="J225" s="147"/>
      <c r="K225" s="59">
        <f>K243+K244+K245</f>
        <v>30068.2</v>
      </c>
      <c r="L225" s="63">
        <f t="shared" si="12"/>
        <v>87.61411350596902</v>
      </c>
      <c r="M225" s="60"/>
      <c r="N225">
        <v>22026.6</v>
      </c>
    </row>
    <row r="226" spans="1:13" ht="1.5" customHeight="1" hidden="1">
      <c r="A226" s="296" t="s">
        <v>153</v>
      </c>
      <c r="B226" s="297"/>
      <c r="C226" s="90" t="s">
        <v>68</v>
      </c>
      <c r="D226" s="59">
        <v>1126.8</v>
      </c>
      <c r="E226" s="147"/>
      <c r="F226" s="147"/>
      <c r="G226" s="147"/>
      <c r="H226" s="147"/>
      <c r="I226" s="147"/>
      <c r="J226" s="147"/>
      <c r="K226" s="60"/>
      <c r="L226" s="63">
        <f aca="true" t="shared" si="13" ref="L226:L284">K226/D226*100</f>
        <v>0</v>
      </c>
      <c r="M226" s="60"/>
    </row>
    <row r="227" spans="1:13" ht="28.5" customHeight="1" hidden="1">
      <c r="A227" s="296" t="s">
        <v>152</v>
      </c>
      <c r="B227" s="297"/>
      <c r="C227" s="90" t="s">
        <v>68</v>
      </c>
      <c r="D227" s="59">
        <v>1324</v>
      </c>
      <c r="E227" s="147"/>
      <c r="F227" s="147"/>
      <c r="G227" s="147"/>
      <c r="H227" s="147"/>
      <c r="I227" s="147"/>
      <c r="J227" s="147"/>
      <c r="K227" s="60"/>
      <c r="L227" s="63">
        <f t="shared" si="13"/>
        <v>0</v>
      </c>
      <c r="M227" s="60"/>
    </row>
    <row r="228" spans="1:13" ht="25.5" customHeight="1" hidden="1">
      <c r="A228" s="311" t="s">
        <v>96</v>
      </c>
      <c r="B228" s="312"/>
      <c r="C228" s="90" t="s">
        <v>68</v>
      </c>
      <c r="D228" s="59">
        <v>1274.1</v>
      </c>
      <c r="E228" s="147"/>
      <c r="F228" s="147"/>
      <c r="G228" s="147"/>
      <c r="H228" s="147"/>
      <c r="I228" s="147"/>
      <c r="J228" s="147"/>
      <c r="K228" s="60"/>
      <c r="L228" s="63">
        <f t="shared" si="13"/>
        <v>0</v>
      </c>
      <c r="M228" s="60"/>
    </row>
    <row r="229" spans="1:13" ht="24.75" customHeight="1" hidden="1">
      <c r="A229" s="296" t="s">
        <v>97</v>
      </c>
      <c r="B229" s="297"/>
      <c r="C229" s="90" t="s">
        <v>68</v>
      </c>
      <c r="D229" s="59">
        <v>792.1</v>
      </c>
      <c r="E229" s="147"/>
      <c r="F229" s="147"/>
      <c r="G229" s="147"/>
      <c r="H229" s="147"/>
      <c r="I229" s="147"/>
      <c r="J229" s="147"/>
      <c r="K229" s="60"/>
      <c r="L229" s="63">
        <f t="shared" si="13"/>
        <v>0</v>
      </c>
      <c r="M229" s="60"/>
    </row>
    <row r="230" spans="1:13" ht="30.75" customHeight="1" hidden="1">
      <c r="A230" s="296" t="s">
        <v>151</v>
      </c>
      <c r="B230" s="297"/>
      <c r="C230" s="90" t="s">
        <v>68</v>
      </c>
      <c r="D230" s="59">
        <v>6201.8</v>
      </c>
      <c r="E230" s="147"/>
      <c r="F230" s="147"/>
      <c r="G230" s="147"/>
      <c r="H230" s="147"/>
      <c r="I230" s="147"/>
      <c r="J230" s="147"/>
      <c r="K230" s="60"/>
      <c r="L230" s="63">
        <f t="shared" si="13"/>
        <v>0</v>
      </c>
      <c r="M230" s="60"/>
    </row>
    <row r="231" spans="1:13" ht="30.75" customHeight="1" hidden="1">
      <c r="A231" s="296" t="s">
        <v>150</v>
      </c>
      <c r="B231" s="297"/>
      <c r="C231" s="90" t="s">
        <v>68</v>
      </c>
      <c r="D231" s="59">
        <v>1131.3</v>
      </c>
      <c r="E231" s="147"/>
      <c r="F231" s="147"/>
      <c r="G231" s="147"/>
      <c r="H231" s="147"/>
      <c r="I231" s="147"/>
      <c r="J231" s="147"/>
      <c r="K231" s="60"/>
      <c r="L231" s="63">
        <f t="shared" si="13"/>
        <v>0</v>
      </c>
      <c r="M231" s="60"/>
    </row>
    <row r="232" spans="1:13" ht="27" customHeight="1" hidden="1">
      <c r="A232" s="296" t="s">
        <v>98</v>
      </c>
      <c r="B232" s="297"/>
      <c r="C232" s="19" t="s">
        <v>68</v>
      </c>
      <c r="D232" s="59">
        <v>2414.2</v>
      </c>
      <c r="E232" s="147"/>
      <c r="F232" s="147"/>
      <c r="G232" s="147"/>
      <c r="H232" s="147"/>
      <c r="I232" s="147"/>
      <c r="J232" s="147"/>
      <c r="K232" s="60"/>
      <c r="L232" s="63">
        <f t="shared" si="13"/>
        <v>0</v>
      </c>
      <c r="M232" s="60"/>
    </row>
    <row r="233" spans="1:13" ht="30" customHeight="1" hidden="1">
      <c r="A233" s="296" t="s">
        <v>149</v>
      </c>
      <c r="B233" s="297"/>
      <c r="C233" s="90" t="s">
        <v>68</v>
      </c>
      <c r="D233" s="59">
        <v>1294.9</v>
      </c>
      <c r="E233" s="147"/>
      <c r="F233" s="147"/>
      <c r="G233" s="147"/>
      <c r="H233" s="147"/>
      <c r="I233" s="147"/>
      <c r="J233" s="147"/>
      <c r="K233" s="60"/>
      <c r="L233" s="63">
        <f t="shared" si="13"/>
        <v>0</v>
      </c>
      <c r="M233" s="60"/>
    </row>
    <row r="234" spans="1:13" ht="30" customHeight="1" hidden="1">
      <c r="A234" s="296" t="s">
        <v>99</v>
      </c>
      <c r="B234" s="297"/>
      <c r="C234" s="90" t="s">
        <v>68</v>
      </c>
      <c r="D234" s="59">
        <v>560.9</v>
      </c>
      <c r="E234" s="147"/>
      <c r="F234" s="147"/>
      <c r="G234" s="147"/>
      <c r="H234" s="147"/>
      <c r="I234" s="147"/>
      <c r="J234" s="147"/>
      <c r="K234" s="60"/>
      <c r="L234" s="63">
        <f t="shared" si="13"/>
        <v>0</v>
      </c>
      <c r="M234" s="60"/>
    </row>
    <row r="235" spans="1:13" ht="32.25" customHeight="1" hidden="1">
      <c r="A235" s="296" t="s">
        <v>100</v>
      </c>
      <c r="B235" s="297"/>
      <c r="C235" s="90" t="s">
        <v>68</v>
      </c>
      <c r="D235" s="59">
        <v>1362.1</v>
      </c>
      <c r="E235" s="147"/>
      <c r="F235" s="147"/>
      <c r="G235" s="147"/>
      <c r="H235" s="147"/>
      <c r="I235" s="147"/>
      <c r="J235" s="147"/>
      <c r="K235" s="60"/>
      <c r="L235" s="63">
        <f t="shared" si="13"/>
        <v>0</v>
      </c>
      <c r="M235" s="60"/>
    </row>
    <row r="236" spans="1:13" ht="28.5" customHeight="1" hidden="1">
      <c r="A236" s="296" t="s">
        <v>101</v>
      </c>
      <c r="B236" s="297"/>
      <c r="C236" s="90" t="s">
        <v>68</v>
      </c>
      <c r="D236" s="59">
        <v>1441.2</v>
      </c>
      <c r="E236" s="147"/>
      <c r="F236" s="147"/>
      <c r="G236" s="147"/>
      <c r="H236" s="147"/>
      <c r="I236" s="147"/>
      <c r="J236" s="147"/>
      <c r="K236" s="60"/>
      <c r="L236" s="63">
        <f t="shared" si="13"/>
        <v>0</v>
      </c>
      <c r="M236" s="60"/>
    </row>
    <row r="237" spans="1:13" ht="33.75" customHeight="1" hidden="1">
      <c r="A237" s="296" t="s">
        <v>102</v>
      </c>
      <c r="B237" s="297"/>
      <c r="C237" s="90" t="s">
        <v>68</v>
      </c>
      <c r="D237" s="59">
        <v>841.3</v>
      </c>
      <c r="E237" s="147"/>
      <c r="F237" s="147"/>
      <c r="G237" s="147"/>
      <c r="H237" s="147"/>
      <c r="I237" s="147"/>
      <c r="J237" s="147"/>
      <c r="K237" s="60"/>
      <c r="L237" s="63">
        <f t="shared" si="13"/>
        <v>0</v>
      </c>
      <c r="M237" s="60"/>
    </row>
    <row r="238" spans="1:13" ht="25.5" customHeight="1" hidden="1">
      <c r="A238" s="296" t="s">
        <v>103</v>
      </c>
      <c r="B238" s="297"/>
      <c r="C238" s="19" t="s">
        <v>57</v>
      </c>
      <c r="D238" s="59">
        <v>996.4</v>
      </c>
      <c r="E238" s="147"/>
      <c r="F238" s="147"/>
      <c r="G238" s="147"/>
      <c r="H238" s="147"/>
      <c r="I238" s="147"/>
      <c r="J238" s="147"/>
      <c r="K238" s="60"/>
      <c r="L238" s="63">
        <f t="shared" si="13"/>
        <v>0</v>
      </c>
      <c r="M238" s="60"/>
    </row>
    <row r="239" spans="1:13" ht="39" customHeight="1" hidden="1">
      <c r="A239" s="287" t="s">
        <v>104</v>
      </c>
      <c r="B239" s="288"/>
      <c r="C239" s="19" t="s">
        <v>57</v>
      </c>
      <c r="D239" s="59">
        <v>485.2</v>
      </c>
      <c r="E239" s="147"/>
      <c r="F239" s="147"/>
      <c r="G239" s="147"/>
      <c r="H239" s="147"/>
      <c r="I239" s="147"/>
      <c r="J239" s="147"/>
      <c r="K239" s="60"/>
      <c r="L239" s="63">
        <f t="shared" si="13"/>
        <v>0</v>
      </c>
      <c r="M239" s="60"/>
    </row>
    <row r="240" spans="1:13" ht="23.25" customHeight="1" hidden="1">
      <c r="A240" s="287" t="s">
        <v>154</v>
      </c>
      <c r="B240" s="288"/>
      <c r="C240" s="19" t="s">
        <v>57</v>
      </c>
      <c r="D240" s="59">
        <v>1348.9</v>
      </c>
      <c r="E240" s="147"/>
      <c r="F240" s="147"/>
      <c r="G240" s="147"/>
      <c r="H240" s="147"/>
      <c r="I240" s="147"/>
      <c r="J240" s="147"/>
      <c r="K240" s="60"/>
      <c r="L240" s="63">
        <f t="shared" si="13"/>
        <v>0</v>
      </c>
      <c r="M240" s="60"/>
    </row>
    <row r="241" spans="1:13" ht="30.75" customHeight="1" hidden="1">
      <c r="A241" s="287" t="s">
        <v>105</v>
      </c>
      <c r="B241" s="288"/>
      <c r="C241" s="19" t="s">
        <v>57</v>
      </c>
      <c r="D241" s="59">
        <v>1581.4</v>
      </c>
      <c r="E241" s="147"/>
      <c r="F241" s="147"/>
      <c r="G241" s="147"/>
      <c r="H241" s="147"/>
      <c r="I241" s="147"/>
      <c r="J241" s="147"/>
      <c r="K241" s="60"/>
      <c r="L241" s="63">
        <f t="shared" si="13"/>
        <v>0</v>
      </c>
      <c r="M241" s="60"/>
    </row>
    <row r="242" spans="1:13" ht="25.5" customHeight="1" hidden="1">
      <c r="A242" s="255" t="s">
        <v>106</v>
      </c>
      <c r="B242" s="256"/>
      <c r="C242" s="97" t="s">
        <v>57</v>
      </c>
      <c r="D242" s="59">
        <v>853.4</v>
      </c>
      <c r="E242" s="147"/>
      <c r="F242" s="147"/>
      <c r="G242" s="147"/>
      <c r="H242" s="147"/>
      <c r="I242" s="147"/>
      <c r="J242" s="147"/>
      <c r="K242" s="60"/>
      <c r="L242" s="63">
        <f t="shared" si="13"/>
        <v>0</v>
      </c>
      <c r="M242" s="60"/>
    </row>
    <row r="243" spans="1:13" ht="32.25" customHeight="1">
      <c r="A243" s="189" t="s">
        <v>241</v>
      </c>
      <c r="B243" s="190"/>
      <c r="C243" s="97"/>
      <c r="D243" s="59">
        <v>31468.8</v>
      </c>
      <c r="E243" s="147"/>
      <c r="F243" s="147"/>
      <c r="G243" s="147"/>
      <c r="H243" s="147"/>
      <c r="I243" s="147"/>
      <c r="J243" s="147"/>
      <c r="K243" s="63">
        <v>28873</v>
      </c>
      <c r="L243" s="63">
        <f t="shared" si="13"/>
        <v>91.75119483424852</v>
      </c>
      <c r="M243" s="60"/>
    </row>
    <row r="244" spans="1:13" ht="30" customHeight="1">
      <c r="A244" s="475" t="s">
        <v>242</v>
      </c>
      <c r="B244" s="476"/>
      <c r="C244" s="90" t="s">
        <v>272</v>
      </c>
      <c r="D244" s="59">
        <v>1653.7</v>
      </c>
      <c r="E244" s="147"/>
      <c r="F244" s="147"/>
      <c r="G244" s="147"/>
      <c r="H244" s="147"/>
      <c r="I244" s="147"/>
      <c r="J244" s="147"/>
      <c r="K244" s="60">
        <v>0</v>
      </c>
      <c r="L244" s="63">
        <v>0</v>
      </c>
      <c r="M244" s="60"/>
    </row>
    <row r="245" spans="1:13" ht="38.25" customHeight="1">
      <c r="A245" s="253" t="s">
        <v>243</v>
      </c>
      <c r="B245" s="254"/>
      <c r="C245" s="90" t="s">
        <v>272</v>
      </c>
      <c r="D245" s="148">
        <v>1196.4</v>
      </c>
      <c r="E245" s="149"/>
      <c r="F245" s="149"/>
      <c r="G245" s="149"/>
      <c r="H245" s="149"/>
      <c r="I245" s="149"/>
      <c r="J245" s="149"/>
      <c r="K245" s="148">
        <v>1195.2</v>
      </c>
      <c r="L245" s="63">
        <f>K245/D245*100</f>
        <v>99.89969909729187</v>
      </c>
      <c r="M245" s="60"/>
    </row>
    <row r="246" spans="1:13" ht="57.75" customHeight="1" hidden="1">
      <c r="A246" s="431" t="s">
        <v>69</v>
      </c>
      <c r="B246" s="432"/>
      <c r="C246" s="90" t="s">
        <v>239</v>
      </c>
      <c r="D246" s="59">
        <v>0</v>
      </c>
      <c r="E246" s="150"/>
      <c r="F246" s="150"/>
      <c r="G246" s="150"/>
      <c r="H246" s="150"/>
      <c r="I246" s="150"/>
      <c r="J246" s="150"/>
      <c r="K246" s="99"/>
      <c r="L246" s="63" t="e">
        <f t="shared" si="13"/>
        <v>#DIV/0!</v>
      </c>
      <c r="M246" s="60"/>
    </row>
    <row r="247" spans="1:13" ht="30.75" customHeight="1" hidden="1">
      <c r="A247" s="433" t="s">
        <v>109</v>
      </c>
      <c r="B247" s="434"/>
      <c r="C247" s="90" t="s">
        <v>239</v>
      </c>
      <c r="D247" s="98">
        <v>0</v>
      </c>
      <c r="E247" s="150"/>
      <c r="F247" s="150"/>
      <c r="G247" s="150"/>
      <c r="H247" s="150"/>
      <c r="I247" s="150"/>
      <c r="J247" s="150"/>
      <c r="K247" s="99"/>
      <c r="L247" s="63" t="e">
        <f t="shared" si="13"/>
        <v>#DIV/0!</v>
      </c>
      <c r="M247" s="60"/>
    </row>
    <row r="248" spans="1:13" ht="42" customHeight="1" hidden="1">
      <c r="A248" s="442" t="s">
        <v>185</v>
      </c>
      <c r="B248" s="443"/>
      <c r="C248" s="90" t="s">
        <v>239</v>
      </c>
      <c r="D248" s="98">
        <v>0</v>
      </c>
      <c r="E248" s="150"/>
      <c r="F248" s="150"/>
      <c r="G248" s="150"/>
      <c r="H248" s="150"/>
      <c r="I248" s="150"/>
      <c r="J248" s="150"/>
      <c r="K248" s="99"/>
      <c r="L248" s="63" t="e">
        <f t="shared" si="13"/>
        <v>#DIV/0!</v>
      </c>
      <c r="M248" s="60"/>
    </row>
    <row r="249" spans="1:13" ht="30" customHeight="1" hidden="1">
      <c r="A249" s="330" t="s">
        <v>193</v>
      </c>
      <c r="B249" s="331"/>
      <c r="C249" s="90" t="s">
        <v>239</v>
      </c>
      <c r="D249" s="98">
        <v>0</v>
      </c>
      <c r="E249" s="98"/>
      <c r="F249" s="98"/>
      <c r="G249" s="98"/>
      <c r="H249" s="98"/>
      <c r="I249" s="98"/>
      <c r="J249" s="98"/>
      <c r="K249" s="99"/>
      <c r="L249" s="63" t="e">
        <f t="shared" si="13"/>
        <v>#DIV/0!</v>
      </c>
      <c r="M249" s="60"/>
    </row>
    <row r="250" spans="1:13" ht="33" customHeight="1">
      <c r="A250" s="481" t="s">
        <v>110</v>
      </c>
      <c r="B250" s="481"/>
      <c r="C250" s="90" t="s">
        <v>272</v>
      </c>
      <c r="D250" s="101">
        <v>6869.5</v>
      </c>
      <c r="E250" s="98"/>
      <c r="F250" s="98"/>
      <c r="G250" s="98"/>
      <c r="H250" s="98"/>
      <c r="I250" s="98"/>
      <c r="J250" s="98"/>
      <c r="K250" s="101">
        <v>6296.1</v>
      </c>
      <c r="L250" s="63">
        <f>K250/D250*100</f>
        <v>91.65295873062087</v>
      </c>
      <c r="M250" s="60"/>
    </row>
    <row r="251" spans="1:13" ht="26.25" customHeight="1">
      <c r="A251" s="481" t="s">
        <v>244</v>
      </c>
      <c r="B251" s="481"/>
      <c r="C251" s="90" t="s">
        <v>272</v>
      </c>
      <c r="D251" s="168">
        <v>6869.5</v>
      </c>
      <c r="E251" s="98"/>
      <c r="F251" s="98"/>
      <c r="G251" s="98"/>
      <c r="H251" s="98"/>
      <c r="I251" s="98"/>
      <c r="J251" s="98"/>
      <c r="K251" s="101">
        <v>6296.1</v>
      </c>
      <c r="L251" s="63">
        <f t="shared" si="13"/>
        <v>91.65295873062087</v>
      </c>
      <c r="M251" s="60"/>
    </row>
    <row r="252" spans="1:13" ht="40.5" customHeight="1">
      <c r="A252" s="441" t="s">
        <v>155</v>
      </c>
      <c r="B252" s="441"/>
      <c r="C252" s="100" t="s">
        <v>194</v>
      </c>
      <c r="D252" s="168">
        <f>D253+D254</f>
        <v>6334.8</v>
      </c>
      <c r="E252" s="102"/>
      <c r="F252" s="102"/>
      <c r="G252" s="102"/>
      <c r="H252" s="102"/>
      <c r="I252" s="102"/>
      <c r="J252" s="102"/>
      <c r="K252" s="101">
        <f>K253+K254</f>
        <v>6334.8</v>
      </c>
      <c r="L252" s="63">
        <f t="shared" si="13"/>
        <v>100</v>
      </c>
      <c r="M252" s="60"/>
    </row>
    <row r="253" spans="1:13" ht="69.75" customHeight="1">
      <c r="A253" s="440" t="s">
        <v>115</v>
      </c>
      <c r="B253" s="440"/>
      <c r="C253" s="100" t="s">
        <v>194</v>
      </c>
      <c r="D253" s="152">
        <v>5974.8</v>
      </c>
      <c r="E253" s="208"/>
      <c r="F253" s="208"/>
      <c r="G253" s="208"/>
      <c r="H253" s="208"/>
      <c r="I253" s="208"/>
      <c r="J253" s="208"/>
      <c r="K253" s="152">
        <v>5974.8</v>
      </c>
      <c r="L253" s="63">
        <f t="shared" si="13"/>
        <v>100</v>
      </c>
      <c r="M253" s="60"/>
    </row>
    <row r="254" spans="1:13" ht="23.25" customHeight="1">
      <c r="A254" s="504" t="s">
        <v>253</v>
      </c>
      <c r="B254" s="505"/>
      <c r="C254" s="100" t="s">
        <v>194</v>
      </c>
      <c r="D254" s="185">
        <v>360</v>
      </c>
      <c r="E254" s="153"/>
      <c r="F254" s="153"/>
      <c r="G254" s="153"/>
      <c r="H254" s="153"/>
      <c r="I254" s="153"/>
      <c r="J254" s="153"/>
      <c r="K254" s="185">
        <v>360</v>
      </c>
      <c r="L254" s="63">
        <f t="shared" si="13"/>
        <v>100</v>
      </c>
      <c r="M254" s="60"/>
    </row>
    <row r="255" spans="1:13" ht="36.75" customHeight="1">
      <c r="A255" s="473" t="s">
        <v>219</v>
      </c>
      <c r="B255" s="474"/>
      <c r="C255" s="90" t="s">
        <v>272</v>
      </c>
      <c r="D255" s="185">
        <v>490</v>
      </c>
      <c r="E255" s="153"/>
      <c r="F255" s="153"/>
      <c r="G255" s="153"/>
      <c r="H255" s="153"/>
      <c r="I255" s="153"/>
      <c r="J255" s="153"/>
      <c r="K255" s="185">
        <v>490</v>
      </c>
      <c r="L255" s="63">
        <f t="shared" si="13"/>
        <v>100</v>
      </c>
      <c r="M255" s="60"/>
    </row>
    <row r="256" spans="1:13" ht="24" customHeight="1">
      <c r="A256" s="498" t="s">
        <v>70</v>
      </c>
      <c r="B256" s="499"/>
      <c r="C256" s="50" t="s">
        <v>53</v>
      </c>
      <c r="D256" s="178">
        <f>D257+D258</f>
        <v>1308.5</v>
      </c>
      <c r="E256" s="179"/>
      <c r="F256" s="179"/>
      <c r="G256" s="179"/>
      <c r="H256" s="179"/>
      <c r="I256" s="179"/>
      <c r="J256" s="179"/>
      <c r="K256" s="178">
        <f>K257+K258</f>
        <v>1294</v>
      </c>
      <c r="L256" s="203">
        <f t="shared" si="13"/>
        <v>98.8918609094383</v>
      </c>
      <c r="M256" s="60"/>
    </row>
    <row r="257" spans="1:13" ht="39" customHeight="1">
      <c r="A257" s="500"/>
      <c r="B257" s="501"/>
      <c r="C257" s="50" t="s">
        <v>261</v>
      </c>
      <c r="D257" s="178">
        <f>D267+D269+D270+D272+D275</f>
        <v>791.2</v>
      </c>
      <c r="E257" s="180"/>
      <c r="F257" s="180"/>
      <c r="G257" s="180"/>
      <c r="H257" s="180"/>
      <c r="I257" s="180"/>
      <c r="J257" s="180"/>
      <c r="K257" s="178">
        <f>K267+K269+K270+K272+K275</f>
        <v>787.3</v>
      </c>
      <c r="L257" s="203">
        <f t="shared" si="13"/>
        <v>99.50707785642061</v>
      </c>
      <c r="M257" s="60"/>
    </row>
    <row r="258" spans="1:13" ht="36.75" customHeight="1">
      <c r="A258" s="500"/>
      <c r="B258" s="501"/>
      <c r="C258" s="50" t="s">
        <v>30</v>
      </c>
      <c r="D258" s="178">
        <f>D268+D271+D273+D274</f>
        <v>517.3</v>
      </c>
      <c r="E258" s="180"/>
      <c r="F258" s="180"/>
      <c r="G258" s="180"/>
      <c r="H258" s="180"/>
      <c r="I258" s="180"/>
      <c r="J258" s="180"/>
      <c r="K258" s="178">
        <f>K268+K271+K273+K274</f>
        <v>506.70000000000005</v>
      </c>
      <c r="L258" s="203">
        <f t="shared" si="13"/>
        <v>97.95089889812489</v>
      </c>
      <c r="M258" s="60"/>
    </row>
    <row r="259" spans="1:13" ht="0.75" customHeight="1">
      <c r="A259" s="502"/>
      <c r="B259" s="503"/>
      <c r="C259" s="19" t="s">
        <v>68</v>
      </c>
      <c r="D259" s="98">
        <v>0</v>
      </c>
      <c r="E259" s="98"/>
      <c r="F259" s="98"/>
      <c r="G259" s="98"/>
      <c r="H259" s="98"/>
      <c r="I259" s="98"/>
      <c r="J259" s="98"/>
      <c r="K259" s="98">
        <v>0</v>
      </c>
      <c r="L259" s="63" t="e">
        <f t="shared" si="13"/>
        <v>#DIV/0!</v>
      </c>
      <c r="M259" s="60"/>
    </row>
    <row r="260" spans="1:13" ht="60" customHeight="1" hidden="1">
      <c r="A260" s="467" t="s">
        <v>127</v>
      </c>
      <c r="B260" s="468"/>
      <c r="C260" s="19" t="s">
        <v>68</v>
      </c>
      <c r="D260" s="59">
        <v>0</v>
      </c>
      <c r="E260" s="59"/>
      <c r="F260" s="59"/>
      <c r="G260" s="59"/>
      <c r="H260" s="59"/>
      <c r="I260" s="59"/>
      <c r="J260" s="59"/>
      <c r="K260" s="59">
        <v>0</v>
      </c>
      <c r="L260" s="63" t="e">
        <f t="shared" si="13"/>
        <v>#DIV/0!</v>
      </c>
      <c r="M260" s="60"/>
    </row>
    <row r="261" spans="1:13" ht="51" customHeight="1" hidden="1">
      <c r="A261" s="467" t="s">
        <v>71</v>
      </c>
      <c r="B261" s="468"/>
      <c r="C261" s="97" t="s">
        <v>237</v>
      </c>
      <c r="D261" s="59">
        <v>0</v>
      </c>
      <c r="E261" s="59"/>
      <c r="F261" s="59"/>
      <c r="G261" s="59"/>
      <c r="H261" s="59"/>
      <c r="I261" s="59"/>
      <c r="J261" s="59"/>
      <c r="K261" s="59">
        <v>0</v>
      </c>
      <c r="L261" s="63">
        <v>0</v>
      </c>
      <c r="M261" s="60"/>
    </row>
    <row r="262" spans="1:13" ht="54" customHeight="1" hidden="1">
      <c r="A262" s="273" t="s">
        <v>72</v>
      </c>
      <c r="B262" s="274"/>
      <c r="C262" s="97" t="s">
        <v>237</v>
      </c>
      <c r="D262" s="59">
        <v>0</v>
      </c>
      <c r="E262" s="59"/>
      <c r="F262" s="59"/>
      <c r="G262" s="59"/>
      <c r="H262" s="59"/>
      <c r="I262" s="59"/>
      <c r="J262" s="59"/>
      <c r="K262" s="59">
        <v>0</v>
      </c>
      <c r="L262" s="63" t="e">
        <f t="shared" si="13"/>
        <v>#DIV/0!</v>
      </c>
      <c r="M262" s="40"/>
    </row>
    <row r="263" spans="1:13" ht="27.75" customHeight="1" hidden="1">
      <c r="A263" s="425" t="s">
        <v>122</v>
      </c>
      <c r="B263" s="426"/>
      <c r="C263" s="97" t="s">
        <v>237</v>
      </c>
      <c r="D263" s="59">
        <v>0</v>
      </c>
      <c r="E263" s="59"/>
      <c r="F263" s="59"/>
      <c r="G263" s="59"/>
      <c r="H263" s="59"/>
      <c r="I263" s="59"/>
      <c r="J263" s="59"/>
      <c r="K263" s="59">
        <v>0</v>
      </c>
      <c r="L263" s="63" t="e">
        <f t="shared" si="13"/>
        <v>#DIV/0!</v>
      </c>
      <c r="M263" s="40"/>
    </row>
    <row r="264" spans="1:13" ht="44.25" customHeight="1" hidden="1">
      <c r="A264" s="427" t="s">
        <v>130</v>
      </c>
      <c r="B264" s="428"/>
      <c r="C264" s="97" t="s">
        <v>237</v>
      </c>
      <c r="D264" s="59">
        <v>0</v>
      </c>
      <c r="E264" s="59"/>
      <c r="F264" s="59"/>
      <c r="G264" s="59"/>
      <c r="H264" s="59"/>
      <c r="I264" s="59"/>
      <c r="J264" s="59"/>
      <c r="K264" s="59">
        <v>0</v>
      </c>
      <c r="L264" s="63" t="e">
        <f t="shared" si="13"/>
        <v>#DIV/0!</v>
      </c>
      <c r="M264" s="40"/>
    </row>
    <row r="265" spans="1:13" ht="0.75" customHeight="1" hidden="1">
      <c r="A265" s="425" t="s">
        <v>73</v>
      </c>
      <c r="B265" s="426"/>
      <c r="C265" s="97" t="s">
        <v>237</v>
      </c>
      <c r="D265" s="59">
        <v>0</v>
      </c>
      <c r="E265" s="59"/>
      <c r="F265" s="59"/>
      <c r="G265" s="59"/>
      <c r="H265" s="59"/>
      <c r="I265" s="59"/>
      <c r="J265" s="59"/>
      <c r="K265" s="59">
        <v>0</v>
      </c>
      <c r="L265" s="63">
        <v>0</v>
      </c>
      <c r="M265" s="40"/>
    </row>
    <row r="266" spans="1:13" ht="46.5" customHeight="1" hidden="1">
      <c r="A266" s="467" t="s">
        <v>128</v>
      </c>
      <c r="B266" s="468"/>
      <c r="C266" s="97" t="s">
        <v>237</v>
      </c>
      <c r="D266" s="59">
        <v>0</v>
      </c>
      <c r="E266" s="59"/>
      <c r="F266" s="59"/>
      <c r="G266" s="59"/>
      <c r="H266" s="59"/>
      <c r="I266" s="59"/>
      <c r="J266" s="59"/>
      <c r="K266" s="59">
        <v>0</v>
      </c>
      <c r="L266" s="63">
        <v>0</v>
      </c>
      <c r="M266" s="60"/>
    </row>
    <row r="267" spans="1:13" ht="44.25" customHeight="1">
      <c r="A267" s="307" t="s">
        <v>220</v>
      </c>
      <c r="B267" s="308"/>
      <c r="C267" s="97" t="s">
        <v>256</v>
      </c>
      <c r="D267" s="59">
        <v>209.9</v>
      </c>
      <c r="E267" s="59"/>
      <c r="F267" s="59"/>
      <c r="G267" s="59"/>
      <c r="H267" s="59"/>
      <c r="I267" s="59"/>
      <c r="J267" s="59"/>
      <c r="K267" s="59">
        <v>209.9</v>
      </c>
      <c r="L267" s="63">
        <v>100</v>
      </c>
      <c r="M267" s="60"/>
    </row>
    <row r="268" spans="1:13" ht="44.25" customHeight="1">
      <c r="A268" s="307" t="s">
        <v>156</v>
      </c>
      <c r="B268" s="308"/>
      <c r="C268" s="19" t="s">
        <v>30</v>
      </c>
      <c r="D268" s="59">
        <v>0</v>
      </c>
      <c r="E268" s="59"/>
      <c r="F268" s="59"/>
      <c r="G268" s="59"/>
      <c r="H268" s="59"/>
      <c r="I268" s="59"/>
      <c r="J268" s="59"/>
      <c r="K268" s="59">
        <v>0</v>
      </c>
      <c r="L268" s="63">
        <v>0</v>
      </c>
      <c r="M268" s="60"/>
    </row>
    <row r="269" spans="1:13" ht="52.5" customHeight="1">
      <c r="A269" s="273" t="s">
        <v>195</v>
      </c>
      <c r="B269" s="274"/>
      <c r="C269" s="97" t="s">
        <v>256</v>
      </c>
      <c r="D269" s="152">
        <v>229.5</v>
      </c>
      <c r="E269" s="153"/>
      <c r="F269" s="153"/>
      <c r="G269" s="153"/>
      <c r="H269" s="153"/>
      <c r="I269" s="153"/>
      <c r="J269" s="153"/>
      <c r="K269" s="152">
        <v>225.6</v>
      </c>
      <c r="L269" s="63">
        <f>K269/D269*100</f>
        <v>98.30065359477123</v>
      </c>
      <c r="M269" s="60"/>
    </row>
    <row r="270" spans="1:13" ht="68.25" customHeight="1">
      <c r="A270" s="273" t="s">
        <v>254</v>
      </c>
      <c r="B270" s="274"/>
      <c r="C270" s="97" t="s">
        <v>256</v>
      </c>
      <c r="D270" s="152">
        <v>178.8</v>
      </c>
      <c r="E270" s="153"/>
      <c r="F270" s="153"/>
      <c r="G270" s="153"/>
      <c r="H270" s="153"/>
      <c r="I270" s="153"/>
      <c r="J270" s="153"/>
      <c r="K270" s="152">
        <v>178.8</v>
      </c>
      <c r="L270" s="63">
        <f t="shared" si="13"/>
        <v>100</v>
      </c>
      <c r="M270" s="60"/>
    </row>
    <row r="271" spans="1:13" ht="68.25" customHeight="1">
      <c r="A271" s="273" t="s">
        <v>255</v>
      </c>
      <c r="B271" s="274"/>
      <c r="C271" s="97" t="s">
        <v>30</v>
      </c>
      <c r="D271" s="152">
        <v>346.5</v>
      </c>
      <c r="E271" s="153"/>
      <c r="F271" s="153"/>
      <c r="G271" s="153"/>
      <c r="H271" s="153"/>
      <c r="I271" s="153"/>
      <c r="J271" s="153"/>
      <c r="K271" s="152">
        <v>346.5</v>
      </c>
      <c r="L271" s="63">
        <v>100</v>
      </c>
      <c r="M271" s="60"/>
    </row>
    <row r="272" spans="1:13" ht="41.25" customHeight="1">
      <c r="A272" s="273" t="s">
        <v>257</v>
      </c>
      <c r="B272" s="274"/>
      <c r="C272" s="97" t="s">
        <v>256</v>
      </c>
      <c r="D272" s="152">
        <v>74.5</v>
      </c>
      <c r="E272" s="153"/>
      <c r="F272" s="153"/>
      <c r="G272" s="153"/>
      <c r="H272" s="153"/>
      <c r="I272" s="153"/>
      <c r="J272" s="153"/>
      <c r="K272" s="152">
        <v>74.5</v>
      </c>
      <c r="L272" s="63">
        <v>100</v>
      </c>
      <c r="M272" s="60"/>
    </row>
    <row r="273" spans="1:13" ht="52.5" customHeight="1">
      <c r="A273" s="273" t="s">
        <v>258</v>
      </c>
      <c r="B273" s="274"/>
      <c r="C273" s="97" t="s">
        <v>30</v>
      </c>
      <c r="D273" s="152">
        <v>33.9</v>
      </c>
      <c r="E273" s="153"/>
      <c r="F273" s="153"/>
      <c r="G273" s="153"/>
      <c r="H273" s="153"/>
      <c r="I273" s="153"/>
      <c r="J273" s="153"/>
      <c r="K273" s="152">
        <v>33.3</v>
      </c>
      <c r="L273" s="63">
        <f>K273/D273*100</f>
        <v>98.23008849557522</v>
      </c>
      <c r="M273" s="60"/>
    </row>
    <row r="274" spans="1:13" ht="41.25" customHeight="1">
      <c r="A274" s="273" t="s">
        <v>259</v>
      </c>
      <c r="B274" s="274"/>
      <c r="C274" s="97" t="s">
        <v>30</v>
      </c>
      <c r="D274" s="152">
        <v>136.9</v>
      </c>
      <c r="E274" s="153"/>
      <c r="F274" s="153"/>
      <c r="G274" s="153"/>
      <c r="H274" s="153"/>
      <c r="I274" s="153"/>
      <c r="J274" s="153"/>
      <c r="K274" s="152">
        <v>126.9</v>
      </c>
      <c r="L274" s="63">
        <f>K274/D274*100</f>
        <v>92.6953981008035</v>
      </c>
      <c r="M274" s="60"/>
    </row>
    <row r="275" spans="1:13" ht="68.25" customHeight="1">
      <c r="A275" s="273" t="s">
        <v>260</v>
      </c>
      <c r="B275" s="274"/>
      <c r="D275" s="152">
        <v>98.5</v>
      </c>
      <c r="E275" s="153"/>
      <c r="F275" s="153"/>
      <c r="G275" s="153"/>
      <c r="H275" s="153"/>
      <c r="I275" s="153"/>
      <c r="J275" s="153"/>
      <c r="K275" s="152">
        <v>98.5</v>
      </c>
      <c r="L275" s="63">
        <v>100</v>
      </c>
      <c r="M275" s="60"/>
    </row>
    <row r="276" spans="1:13" ht="46.5" customHeight="1">
      <c r="A276" s="465" t="s">
        <v>74</v>
      </c>
      <c r="B276" s="466"/>
      <c r="C276" s="204"/>
      <c r="D276" s="205">
        <v>0</v>
      </c>
      <c r="E276" s="206"/>
      <c r="F276" s="206"/>
      <c r="G276" s="206"/>
      <c r="H276" s="206"/>
      <c r="I276" s="206"/>
      <c r="J276" s="206"/>
      <c r="K276" s="205">
        <v>0</v>
      </c>
      <c r="L276" s="203">
        <v>0</v>
      </c>
      <c r="M276" s="37"/>
    </row>
    <row r="277" spans="1:13" ht="52.5" customHeight="1">
      <c r="A277" s="439" t="s">
        <v>107</v>
      </c>
      <c r="B277" s="439"/>
      <c r="C277" s="97" t="s">
        <v>256</v>
      </c>
      <c r="D277" s="63">
        <v>0</v>
      </c>
      <c r="E277" s="151"/>
      <c r="F277" s="151"/>
      <c r="G277" s="151"/>
      <c r="H277" s="151"/>
      <c r="I277" s="151"/>
      <c r="J277" s="151"/>
      <c r="K277" s="35">
        <v>0</v>
      </c>
      <c r="L277" s="63">
        <v>0</v>
      </c>
      <c r="M277" s="60"/>
    </row>
    <row r="278" spans="1:13" ht="31.5" customHeight="1">
      <c r="A278" s="439" t="s">
        <v>116</v>
      </c>
      <c r="B278" s="439"/>
      <c r="C278" s="97" t="s">
        <v>256</v>
      </c>
      <c r="D278" s="63">
        <v>0</v>
      </c>
      <c r="E278" s="151"/>
      <c r="F278" s="151"/>
      <c r="G278" s="151"/>
      <c r="H278" s="151"/>
      <c r="I278" s="151"/>
      <c r="J278" s="151"/>
      <c r="K278" s="35">
        <v>0</v>
      </c>
      <c r="L278" s="63">
        <v>0</v>
      </c>
      <c r="M278" s="60"/>
    </row>
    <row r="279" spans="1:13" ht="30" customHeight="1">
      <c r="A279" s="309" t="s">
        <v>126</v>
      </c>
      <c r="B279" s="310"/>
      <c r="C279" s="97" t="s">
        <v>256</v>
      </c>
      <c r="D279" s="241">
        <v>0</v>
      </c>
      <c r="E279" s="153"/>
      <c r="F279" s="153"/>
      <c r="G279" s="153"/>
      <c r="H279" s="153"/>
      <c r="I279" s="153"/>
      <c r="J279" s="153"/>
      <c r="K279" s="63">
        <v>0</v>
      </c>
      <c r="L279" s="63">
        <v>0</v>
      </c>
      <c r="M279" s="60"/>
    </row>
    <row r="280" spans="1:13" ht="39" customHeight="1">
      <c r="A280" s="334" t="s">
        <v>75</v>
      </c>
      <c r="B280" s="335"/>
      <c r="C280" s="97" t="s">
        <v>256</v>
      </c>
      <c r="D280" s="63">
        <v>0</v>
      </c>
      <c r="E280" s="153"/>
      <c r="F280" s="153"/>
      <c r="G280" s="153"/>
      <c r="H280" s="153"/>
      <c r="I280" s="153"/>
      <c r="J280" s="153"/>
      <c r="K280" s="63">
        <v>0</v>
      </c>
      <c r="L280" s="63">
        <v>0</v>
      </c>
      <c r="M280" s="60"/>
    </row>
    <row r="281" spans="1:13" ht="33" customHeight="1">
      <c r="A281" s="273" t="s">
        <v>117</v>
      </c>
      <c r="B281" s="274"/>
      <c r="C281" s="97" t="s">
        <v>256</v>
      </c>
      <c r="D281" s="63">
        <v>0</v>
      </c>
      <c r="E281" s="153"/>
      <c r="F281" s="153"/>
      <c r="G281" s="153"/>
      <c r="H281" s="153"/>
      <c r="I281" s="153"/>
      <c r="J281" s="153"/>
      <c r="K281" s="63">
        <v>0</v>
      </c>
      <c r="L281" s="63">
        <v>0</v>
      </c>
      <c r="M281" s="60"/>
    </row>
    <row r="282" spans="1:13" ht="25.5" customHeight="1">
      <c r="A282" s="273" t="s">
        <v>167</v>
      </c>
      <c r="B282" s="274"/>
      <c r="C282" s="97" t="s">
        <v>256</v>
      </c>
      <c r="D282" s="63">
        <v>0</v>
      </c>
      <c r="E282" s="153"/>
      <c r="F282" s="153"/>
      <c r="G282" s="153"/>
      <c r="H282" s="153"/>
      <c r="I282" s="153"/>
      <c r="J282" s="153"/>
      <c r="K282" s="63">
        <v>0</v>
      </c>
      <c r="L282" s="63">
        <v>0</v>
      </c>
      <c r="M282" s="60"/>
    </row>
    <row r="283" spans="1:13" ht="39" customHeight="1">
      <c r="A283" s="334" t="s">
        <v>168</v>
      </c>
      <c r="B283" s="335"/>
      <c r="C283" s="97" t="s">
        <v>256</v>
      </c>
      <c r="D283" s="63">
        <v>0</v>
      </c>
      <c r="E283" s="153"/>
      <c r="F283" s="153"/>
      <c r="G283" s="153"/>
      <c r="H283" s="153"/>
      <c r="I283" s="153"/>
      <c r="J283" s="153"/>
      <c r="K283" s="63">
        <v>0</v>
      </c>
      <c r="L283" s="63">
        <v>0</v>
      </c>
      <c r="M283" s="60"/>
    </row>
    <row r="284" spans="1:13" ht="48" customHeight="1">
      <c r="A284" s="451" t="s">
        <v>92</v>
      </c>
      <c r="B284" s="452"/>
      <c r="C284" s="85"/>
      <c r="D284" s="87">
        <f>D187+D165+D152+D118+D43+D10</f>
        <v>282068.7</v>
      </c>
      <c r="E284" s="86"/>
      <c r="F284" s="86"/>
      <c r="G284" s="86"/>
      <c r="H284" s="86"/>
      <c r="I284" s="86"/>
      <c r="J284" s="86"/>
      <c r="K284" s="87">
        <f>K10+K43+K118+K152+K165+K187</f>
        <v>276792.2</v>
      </c>
      <c r="L284" s="60">
        <f t="shared" si="13"/>
        <v>98.12935642983429</v>
      </c>
      <c r="M284" s="60"/>
    </row>
    <row r="285" spans="3:4" ht="15">
      <c r="C285" s="29"/>
      <c r="D285" s="30"/>
    </row>
    <row r="286" spans="3:4" ht="15">
      <c r="C286" s="29"/>
      <c r="D286" s="30"/>
    </row>
    <row r="287" spans="1:4" ht="15">
      <c r="A287" t="s">
        <v>95</v>
      </c>
      <c r="C287" s="29"/>
      <c r="D287" s="30"/>
    </row>
    <row r="288" spans="3:4" ht="15">
      <c r="C288" s="29"/>
      <c r="D288" s="30"/>
    </row>
    <row r="289" spans="1:4" ht="15">
      <c r="A289" t="s">
        <v>277</v>
      </c>
      <c r="C289" s="29"/>
      <c r="D289" s="30"/>
    </row>
    <row r="290" spans="3:4" ht="15">
      <c r="C290" s="29"/>
      <c r="D290" s="30"/>
    </row>
    <row r="291" spans="3:4" ht="15">
      <c r="C291" s="29"/>
      <c r="D291" s="30"/>
    </row>
    <row r="292" spans="3:4" ht="15">
      <c r="C292" s="29"/>
      <c r="D292" s="30"/>
    </row>
    <row r="293" spans="3:4" ht="15">
      <c r="C293" s="29"/>
      <c r="D293" s="30"/>
    </row>
    <row r="294" spans="3:4" ht="15">
      <c r="C294" s="29"/>
      <c r="D294" s="30"/>
    </row>
    <row r="295" spans="3:4" ht="15">
      <c r="C295" s="29"/>
      <c r="D295" s="30"/>
    </row>
    <row r="296" spans="3:4" ht="15">
      <c r="C296" s="29"/>
      <c r="D296" s="30"/>
    </row>
    <row r="297" spans="3:4" ht="15">
      <c r="C297" s="29"/>
      <c r="D297" s="30"/>
    </row>
    <row r="298" spans="3:4" ht="15">
      <c r="C298" s="29"/>
      <c r="D298" s="30"/>
    </row>
    <row r="299" spans="3:4" ht="15">
      <c r="C299" s="29"/>
      <c r="D299" s="30"/>
    </row>
    <row r="300" spans="3:4" ht="15">
      <c r="C300" s="29"/>
      <c r="D300" s="30"/>
    </row>
    <row r="301" spans="3:4" ht="15">
      <c r="C301" s="29"/>
      <c r="D301" s="30"/>
    </row>
    <row r="302" spans="3:4" ht="15">
      <c r="C302" s="29"/>
      <c r="D302" s="30"/>
    </row>
    <row r="303" spans="3:4" ht="15">
      <c r="C303" s="29"/>
      <c r="D303" s="30"/>
    </row>
    <row r="304" spans="3:4" ht="15">
      <c r="C304" s="29"/>
      <c r="D304" s="30"/>
    </row>
    <row r="305" spans="3:4" ht="15">
      <c r="C305" s="29"/>
      <c r="D305" s="30"/>
    </row>
    <row r="306" spans="3:4" ht="15">
      <c r="C306" s="29"/>
      <c r="D306" s="30"/>
    </row>
    <row r="307" spans="3:4" ht="15">
      <c r="C307" s="29"/>
      <c r="D307" s="30"/>
    </row>
    <row r="308" spans="3:4" ht="15">
      <c r="C308" s="29"/>
      <c r="D308" s="30"/>
    </row>
    <row r="309" spans="3:4" ht="15">
      <c r="C309" s="29"/>
      <c r="D309" s="30"/>
    </row>
    <row r="310" spans="3:4" ht="15">
      <c r="C310" s="29"/>
      <c r="D310" s="30"/>
    </row>
    <row r="311" spans="3:4" ht="15">
      <c r="C311" s="29"/>
      <c r="D311" s="30"/>
    </row>
    <row r="312" spans="3:4" ht="15">
      <c r="C312" s="29"/>
      <c r="D312" s="30"/>
    </row>
    <row r="313" spans="3:4" ht="15">
      <c r="C313" s="29"/>
      <c r="D313" s="30"/>
    </row>
    <row r="314" spans="3:4" ht="15">
      <c r="C314" s="29"/>
      <c r="D314" s="30"/>
    </row>
    <row r="315" spans="3:4" ht="15">
      <c r="C315" s="29"/>
      <c r="D315" s="30"/>
    </row>
    <row r="316" spans="3:4" ht="15">
      <c r="C316" s="29"/>
      <c r="D316" s="30"/>
    </row>
    <row r="317" spans="3:4" ht="15">
      <c r="C317" s="29"/>
      <c r="D317" s="30"/>
    </row>
    <row r="318" spans="3:4" ht="15">
      <c r="C318" s="29"/>
      <c r="D318" s="30"/>
    </row>
    <row r="319" spans="3:4" ht="15">
      <c r="C319" s="29"/>
      <c r="D319" s="30"/>
    </row>
  </sheetData>
  <sheetProtection/>
  <mergeCells count="262">
    <mergeCell ref="A275:B275"/>
    <mergeCell ref="A272:B272"/>
    <mergeCell ref="A274:B274"/>
    <mergeCell ref="A273:B273"/>
    <mergeCell ref="A203:B203"/>
    <mergeCell ref="A204:B204"/>
    <mergeCell ref="A205:B205"/>
    <mergeCell ref="A208:B208"/>
    <mergeCell ref="A217:B217"/>
    <mergeCell ref="A219:B219"/>
    <mergeCell ref="A250:B250"/>
    <mergeCell ref="A249:B249"/>
    <mergeCell ref="A212:B212"/>
    <mergeCell ref="A218:B218"/>
    <mergeCell ref="A254:B254"/>
    <mergeCell ref="A271:B271"/>
    <mergeCell ref="A213:B213"/>
    <mergeCell ref="A170:B171"/>
    <mergeCell ref="A165:B165"/>
    <mergeCell ref="A144:B144"/>
    <mergeCell ref="A166:B169"/>
    <mergeCell ref="A102:B103"/>
    <mergeCell ref="A256:B259"/>
    <mergeCell ref="A222:B224"/>
    <mergeCell ref="A216:B216"/>
    <mergeCell ref="A215:B215"/>
    <mergeCell ref="A207:B207"/>
    <mergeCell ref="A202:B202"/>
    <mergeCell ref="A187:B192"/>
    <mergeCell ref="A137:B138"/>
    <mergeCell ref="A283:B283"/>
    <mergeCell ref="A282:B282"/>
    <mergeCell ref="A279:B279"/>
    <mergeCell ref="A266:B266"/>
    <mergeCell ref="A260:B260"/>
    <mergeCell ref="A251:B251"/>
    <mergeCell ref="A277:B277"/>
    <mergeCell ref="A276:B276"/>
    <mergeCell ref="A267:B267"/>
    <mergeCell ref="A268:B268"/>
    <mergeCell ref="A261:B261"/>
    <mergeCell ref="A14:B14"/>
    <mergeCell ref="A176:B176"/>
    <mergeCell ref="A84:B84"/>
    <mergeCell ref="A255:B255"/>
    <mergeCell ref="A244:B244"/>
    <mergeCell ref="A107:B107"/>
    <mergeCell ref="A110:B110"/>
    <mergeCell ref="A133:B133"/>
    <mergeCell ref="A104:B104"/>
    <mergeCell ref="A113:B113"/>
    <mergeCell ref="A141:B141"/>
    <mergeCell ref="A114:B115"/>
    <mergeCell ref="A108:B108"/>
    <mergeCell ref="A116:B116"/>
    <mergeCell ref="A111:B112"/>
    <mergeCell ref="A135:B135"/>
    <mergeCell ref="A117:B117"/>
    <mergeCell ref="A122:B122"/>
    <mergeCell ref="A126:B126"/>
    <mergeCell ref="M6:M8"/>
    <mergeCell ref="A284:B284"/>
    <mergeCell ref="C120:C121"/>
    <mergeCell ref="A280:B280"/>
    <mergeCell ref="A281:B281"/>
    <mergeCell ref="D120:D121"/>
    <mergeCell ref="A265:B265"/>
    <mergeCell ref="K120:K121"/>
    <mergeCell ref="A278:B278"/>
    <mergeCell ref="A262:B262"/>
    <mergeCell ref="A253:B253"/>
    <mergeCell ref="A252:B252"/>
    <mergeCell ref="A226:B226"/>
    <mergeCell ref="A248:B248"/>
    <mergeCell ref="A230:B230"/>
    <mergeCell ref="A229:B229"/>
    <mergeCell ref="A233:B233"/>
    <mergeCell ref="A246:B246"/>
    <mergeCell ref="A247:B247"/>
    <mergeCell ref="A269:B269"/>
    <mergeCell ref="A146:B146"/>
    <mergeCell ref="A92:B92"/>
    <mergeCell ref="A234:B234"/>
    <mergeCell ref="A93:B93"/>
    <mergeCell ref="A238:B238"/>
    <mergeCell ref="A239:B239"/>
    <mergeCell ref="A220:B220"/>
    <mergeCell ref="A82:B82"/>
    <mergeCell ref="A186:B186"/>
    <mergeCell ref="A131:B131"/>
    <mergeCell ref="A263:B263"/>
    <mergeCell ref="A264:B264"/>
    <mergeCell ref="A140:B140"/>
    <mergeCell ref="A83:B83"/>
    <mergeCell ref="A236:B236"/>
    <mergeCell ref="A214:B214"/>
    <mergeCell ref="A228:B228"/>
    <mergeCell ref="D2:F2"/>
    <mergeCell ref="A2:B2"/>
    <mergeCell ref="A5:D5"/>
    <mergeCell ref="A4:H4"/>
    <mergeCell ref="A63:B63"/>
    <mergeCell ref="A76:B76"/>
    <mergeCell ref="A53:B54"/>
    <mergeCell ref="A37:B37"/>
    <mergeCell ref="A21:B21"/>
    <mergeCell ref="A9:B9"/>
    <mergeCell ref="A16:B16"/>
    <mergeCell ref="A12:B12"/>
    <mergeCell ref="A17:B17"/>
    <mergeCell ref="A6:B8"/>
    <mergeCell ref="A10:B11"/>
    <mergeCell ref="A19:B19"/>
    <mergeCell ref="A13:B13"/>
    <mergeCell ref="A18:B18"/>
    <mergeCell ref="A30:B30"/>
    <mergeCell ref="A31:B31"/>
    <mergeCell ref="A50:B52"/>
    <mergeCell ref="A32:B32"/>
    <mergeCell ref="A15:B15"/>
    <mergeCell ref="A23:B23"/>
    <mergeCell ref="A27:B27"/>
    <mergeCell ref="A40:B40"/>
    <mergeCell ref="A36:B36"/>
    <mergeCell ref="A25:B25"/>
    <mergeCell ref="A26:B26"/>
    <mergeCell ref="A64:B64"/>
    <mergeCell ref="A62:B62"/>
    <mergeCell ref="A22:B22"/>
    <mergeCell ref="A24:B24"/>
    <mergeCell ref="A44:B48"/>
    <mergeCell ref="A55:B60"/>
    <mergeCell ref="A42:B42"/>
    <mergeCell ref="A43:B43"/>
    <mergeCell ref="A29:B29"/>
    <mergeCell ref="A49:B49"/>
    <mergeCell ref="A33:B33"/>
    <mergeCell ref="A34:B34"/>
    <mergeCell ref="A68:B68"/>
    <mergeCell ref="A66:B66"/>
    <mergeCell ref="A75:B75"/>
    <mergeCell ref="A41:B41"/>
    <mergeCell ref="A38:B38"/>
    <mergeCell ref="A70:B70"/>
    <mergeCell ref="A74:B74"/>
    <mergeCell ref="A71:B71"/>
    <mergeCell ref="A67:B67"/>
    <mergeCell ref="A77:B77"/>
    <mergeCell ref="A20:B20"/>
    <mergeCell ref="A28:B28"/>
    <mergeCell ref="A39:B39"/>
    <mergeCell ref="A35:B35"/>
    <mergeCell ref="A61:B61"/>
    <mergeCell ref="K167:K168"/>
    <mergeCell ref="K152:K157"/>
    <mergeCell ref="H152:H157"/>
    <mergeCell ref="L167:L168"/>
    <mergeCell ref="A85:B85"/>
    <mergeCell ref="A91:B91"/>
    <mergeCell ref="A86:B86"/>
    <mergeCell ref="A90:B90"/>
    <mergeCell ref="A109:B109"/>
    <mergeCell ref="A101:B101"/>
    <mergeCell ref="B1:C1"/>
    <mergeCell ref="E1:K1"/>
    <mergeCell ref="K158:K163"/>
    <mergeCell ref="A158:B163"/>
    <mergeCell ref="D158:D163"/>
    <mergeCell ref="C158:C163"/>
    <mergeCell ref="D152:D157"/>
    <mergeCell ref="A94:B99"/>
    <mergeCell ref="A73:B73"/>
    <mergeCell ref="A89:B89"/>
    <mergeCell ref="D6:L6"/>
    <mergeCell ref="L7:L8"/>
    <mergeCell ref="K7:K8"/>
    <mergeCell ref="D7:D8"/>
    <mergeCell ref="L120:L121"/>
    <mergeCell ref="L158:L163"/>
    <mergeCell ref="H158:H163"/>
    <mergeCell ref="F152:F157"/>
    <mergeCell ref="F158:F163"/>
    <mergeCell ref="J152:J157"/>
    <mergeCell ref="J158:J163"/>
    <mergeCell ref="I152:I157"/>
    <mergeCell ref="G152:G157"/>
    <mergeCell ref="A88:B88"/>
    <mergeCell ref="A87:B87"/>
    <mergeCell ref="A210:B210"/>
    <mergeCell ref="A127:B127"/>
    <mergeCell ref="A120:B121"/>
    <mergeCell ref="A185:B185"/>
    <mergeCell ref="A179:B180"/>
    <mergeCell ref="C6:C8"/>
    <mergeCell ref="A105:B105"/>
    <mergeCell ref="A100:B100"/>
    <mergeCell ref="A69:B69"/>
    <mergeCell ref="A72:B72"/>
    <mergeCell ref="A81:B81"/>
    <mergeCell ref="A78:B78"/>
    <mergeCell ref="A80:B80"/>
    <mergeCell ref="A79:B79"/>
    <mergeCell ref="A65:B65"/>
    <mergeCell ref="A128:B128"/>
    <mergeCell ref="A151:B151"/>
    <mergeCell ref="A139:B139"/>
    <mergeCell ref="A143:B143"/>
    <mergeCell ref="A183:B183"/>
    <mergeCell ref="A172:B173"/>
    <mergeCell ref="A142:B142"/>
    <mergeCell ref="A147:B147"/>
    <mergeCell ref="A134:B134"/>
    <mergeCell ref="A235:B235"/>
    <mergeCell ref="A232:B232"/>
    <mergeCell ref="A231:B231"/>
    <mergeCell ref="A206:B206"/>
    <mergeCell ref="A227:B227"/>
    <mergeCell ref="A211:B211"/>
    <mergeCell ref="A209:B209"/>
    <mergeCell ref="A221:B221"/>
    <mergeCell ref="A225:B225"/>
    <mergeCell ref="L152:L157"/>
    <mergeCell ref="A129:B129"/>
    <mergeCell ref="G158:G163"/>
    <mergeCell ref="E158:E163"/>
    <mergeCell ref="C152:C157"/>
    <mergeCell ref="A152:B157"/>
    <mergeCell ref="E152:E157"/>
    <mergeCell ref="I158:I163"/>
    <mergeCell ref="A149:B149"/>
    <mergeCell ref="A130:B130"/>
    <mergeCell ref="A184:B184"/>
    <mergeCell ref="A164:B164"/>
    <mergeCell ref="A241:B241"/>
    <mergeCell ref="A200:B200"/>
    <mergeCell ref="A182:B182"/>
    <mergeCell ref="A194:B198"/>
    <mergeCell ref="A237:B237"/>
    <mergeCell ref="A181:B181"/>
    <mergeCell ref="A240:B240"/>
    <mergeCell ref="A201:B201"/>
    <mergeCell ref="A118:B119"/>
    <mergeCell ref="A150:B150"/>
    <mergeCell ref="A145:B145"/>
    <mergeCell ref="A136:B136"/>
    <mergeCell ref="A132:B132"/>
    <mergeCell ref="A270:B270"/>
    <mergeCell ref="A124:B124"/>
    <mergeCell ref="A125:B125"/>
    <mergeCell ref="A174:B175"/>
    <mergeCell ref="A148:B148"/>
    <mergeCell ref="A106:B106"/>
    <mergeCell ref="M120:M121"/>
    <mergeCell ref="M152:M157"/>
    <mergeCell ref="M158:M163"/>
    <mergeCell ref="M167:M168"/>
    <mergeCell ref="A245:B245"/>
    <mergeCell ref="A242:B242"/>
    <mergeCell ref="A177:B178"/>
    <mergeCell ref="D167:D168"/>
    <mergeCell ref="C167:C168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Влад</cp:lastModifiedBy>
  <cp:lastPrinted>2018-07-19T12:28:53Z</cp:lastPrinted>
  <dcterms:created xsi:type="dcterms:W3CDTF">2013-08-02T11:12:27Z</dcterms:created>
  <dcterms:modified xsi:type="dcterms:W3CDTF">2019-02-12T12:08:29Z</dcterms:modified>
  <cp:category/>
  <cp:version/>
  <cp:contentType/>
  <cp:contentStatus/>
</cp:coreProperties>
</file>