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6" activeTab="0"/>
  </bookViews>
  <sheets>
    <sheet name="приложение " sheetId="1" r:id="rId1"/>
  </sheets>
  <definedNames>
    <definedName name="_xlnm.Print_Area" localSheetId="0">'приложение '!$A$1:$N$126</definedName>
  </definedNames>
  <calcPr fullCalcOnLoad="1"/>
</workbook>
</file>

<file path=xl/sharedStrings.xml><?xml version="1.0" encoding="utf-8"?>
<sst xmlns="http://schemas.openxmlformats.org/spreadsheetml/2006/main" count="404" uniqueCount="107">
  <si>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</si>
  <si>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</si>
  <si>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</si>
  <si>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</si>
  <si>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</si>
  <si>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</si>
  <si>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</si>
  <si>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</si>
  <si>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</si>
  <si>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</si>
  <si>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</si>
  <si>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</si>
  <si>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</si>
  <si>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</si>
  <si>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</si>
  <si>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</si>
  <si>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</si>
  <si>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</si>
  <si>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</si>
  <si>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</si>
  <si>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</si>
  <si>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</si>
  <si>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</si>
  <si>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</si>
  <si>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</si>
  <si>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</si>
  <si>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</si>
  <si>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</si>
  <si>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</si>
  <si>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</si>
  <si>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</si>
  <si>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</si>
  <si>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</si>
  <si>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</si>
  <si>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</si>
  <si>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</si>
  <si>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</si>
  <si>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</si>
  <si>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</si>
  <si>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</si>
  <si>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</si>
  <si>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</si>
  <si>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</si>
  <si>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</si>
  <si>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</si>
  <si>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</si>
  <si>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</si>
  <si>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</si>
  <si>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</si>
  <si>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</si>
  <si>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</si>
  <si>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</si>
  <si>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</si>
  <si>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</si>
  <si>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</si>
  <si>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</si>
  <si>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</si>
  <si>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</si>
  <si>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</si>
  <si>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</si>
  <si>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</si>
  <si>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</si>
  <si>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</si>
  <si>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</si>
  <si>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</si>
  <si>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</si>
  <si>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</si>
  <si>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</si>
  <si>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</si>
  <si>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</si>
  <si>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</si>
  <si>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</si>
  <si>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</si>
  <si>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</si>
  <si>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</si>
  <si>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</si>
  <si>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</si>
  <si>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</si>
  <si>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</si>
  <si>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</si>
  <si>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</si>
  <si>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</si>
  <si>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</si>
  <si>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</si>
  <si>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</si>
  <si>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</si>
  <si>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</si>
  <si>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</si>
  <si>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</si>
  <si>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</si>
  <si>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</si>
  <si>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</si>
  <si>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</si>
  <si>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</si>
  <si>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</si>
  <si>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</si>
  <si>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</si>
  <si>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</si>
  <si>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</si>
  <si>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</si>
  <si>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</si>
  <si>
    <t>областной</t>
  </si>
  <si>
    <t>2026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</si>
  <si>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2019 -2026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</si>
  <si>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2019 - 2026 годы "</t>
  </si>
  <si>
    <t>Основное мероприятие 3 задачи подпрограммы 3  Разработка Стратегии социально-экономического развития Добринского муниципального района до 2030 года</t>
  </si>
  <si>
    <t>федеральный бюджет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</si>
</sst>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  <numFmt numFmtId="184" formatCode="_-* #,##0_р_._-;\-* #,##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181" fontId="2" fillId="33" borderId="11" xfId="61" applyNumberFormat="1" applyFont="1" applyFill="1" applyBorder="1" applyAlignment="1">
      <alignment horizontal="center" wrapText="1"/>
    </xf>
    <xf numFmtId="181" fontId="2" fillId="0" borderId="11" xfId="61" applyNumberFormat="1" applyFont="1" applyFill="1" applyBorder="1" applyAlignment="1">
      <alignment horizontal="center" wrapText="1"/>
    </xf>
    <xf numFmtId="173" fontId="2" fillId="33" borderId="11" xfId="61" applyFont="1" applyFill="1" applyBorder="1" applyAlignment="1">
      <alignment wrapText="1"/>
    </xf>
    <xf numFmtId="173" fontId="2" fillId="0" borderId="11" xfId="61" applyFont="1" applyFill="1" applyBorder="1" applyAlignment="1">
      <alignment wrapText="1"/>
    </xf>
    <xf numFmtId="184" fontId="2" fillId="0" borderId="11" xfId="61" applyNumberFormat="1" applyFont="1" applyFill="1" applyBorder="1" applyAlignment="1">
      <alignment vertical="center" wrapText="1"/>
    </xf>
    <xf numFmtId="43" fontId="15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43" fontId="16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1"/>
  <sheetViews>
    <sheetView tabSelected="1" zoomScale="80" zoomScaleNormal="80" zoomScaleSheetLayoutView="80" zoomScalePageLayoutView="0" workbookViewId="0" topLeftCell="B1">
      <selection activeCell="L74" sqref="L74"/>
    </sheetView>
  </sheetViews>
  <sheetFormatPr defaultColWidth="9.00390625" defaultRowHeight="12.75"/>
  <cols>
    <col min="1" max="1" width="5.375" style="3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8.875" style="5" customWidth="1"/>
    <col min="8" max="9" width="18.875" style="0" customWidth="1"/>
    <col min="10" max="10" width="20.125" style="0" customWidth="1"/>
    <col min="11" max="11" width="19.875" style="0" customWidth="1"/>
    <col min="12" max="12" width="21.00390625" style="0" customWidth="1"/>
    <col min="13" max="13" width="20.625" style="0" customWidth="1"/>
    <col min="14" max="14" width="19.125" style="0" customWidth="1"/>
    <col min="15" max="15" width="18.50390625" style="0" customWidth="1"/>
    <col min="16" max="16" width="23.125" style="0" customWidth="1"/>
    <col min="17" max="23" width="21.375" style="0" customWidth="1"/>
    <col min="24" max="24" width="13.625" style="0" customWidth="1"/>
  </cols>
  <sheetData>
    <row r="1" spans="1:12" ht="84" customHeight="1">
      <c r="A1" s="4"/>
      <c r="B1" s="10"/>
      <c r="C1" s="11"/>
      <c r="D1" s="11"/>
      <c r="E1" s="11"/>
      <c r="F1" s="89" t="s">
        <v>104</v>
      </c>
      <c r="G1" s="89"/>
      <c r="H1" s="89"/>
      <c r="I1" s="89"/>
      <c r="J1" s="89"/>
      <c r="K1" s="89"/>
      <c r="L1" s="89"/>
    </row>
    <row r="2" spans="1:12" ht="12.75" customHeight="1">
      <c r="A2" s="4"/>
      <c r="B2" s="10"/>
      <c r="C2" s="11"/>
      <c r="D2" s="11"/>
      <c r="E2" s="11"/>
      <c r="F2" s="90"/>
      <c r="G2" s="91"/>
      <c r="H2" s="91"/>
      <c r="I2" s="91"/>
      <c r="J2" s="91"/>
      <c r="K2" s="91"/>
      <c r="L2" s="91"/>
    </row>
    <row r="3" spans="1:12" ht="49.5" customHeight="1">
      <c r="A3" s="92" t="s">
        <v>103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2.5" customHeight="1">
      <c r="A4" s="7"/>
      <c r="B4" s="8"/>
      <c r="C4" s="6"/>
      <c r="D4" s="6"/>
      <c r="E4" s="6"/>
      <c r="F4" s="6"/>
      <c r="G4" s="6"/>
      <c r="H4" s="93"/>
      <c r="I4" s="93"/>
      <c r="J4" s="93"/>
      <c r="L4" s="43" t="s">
        <v>10</v>
      </c>
    </row>
    <row r="5" spans="1:14" ht="15" customHeight="1">
      <c r="A5" s="94" t="s">
        <v>0</v>
      </c>
      <c r="B5" s="95" t="s">
        <v>77</v>
      </c>
      <c r="C5" s="94" t="s">
        <v>78</v>
      </c>
      <c r="D5" s="94" t="s">
        <v>79</v>
      </c>
      <c r="E5" s="95" t="s">
        <v>6</v>
      </c>
      <c r="F5" s="98" t="s">
        <v>67</v>
      </c>
      <c r="G5" s="99"/>
      <c r="H5" s="99"/>
      <c r="I5" s="99"/>
      <c r="J5" s="99"/>
      <c r="K5" s="99"/>
      <c r="L5" s="99"/>
      <c r="M5" s="99"/>
      <c r="N5" s="100"/>
    </row>
    <row r="6" spans="1:14" s="5" customFormat="1" ht="120.75" customHeight="1">
      <c r="A6" s="94"/>
      <c r="B6" s="95"/>
      <c r="C6" s="96"/>
      <c r="D6" s="94"/>
      <c r="E6" s="95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  <c r="N6" s="19" t="s">
        <v>102</v>
      </c>
    </row>
    <row r="7" spans="1:14" s="5" customFormat="1" ht="1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</row>
    <row r="8" spans="1:14" s="5" customFormat="1" ht="30" customHeight="1">
      <c r="A8" s="1">
        <v>1</v>
      </c>
      <c r="B8" s="94" t="s">
        <v>51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60"/>
      <c r="N8" s="60"/>
    </row>
    <row r="9" spans="1:14" s="5" customFormat="1" ht="63" customHeight="1">
      <c r="A9" s="1">
        <v>4</v>
      </c>
      <c r="B9" s="69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  <c r="N9" s="15">
        <v>90</v>
      </c>
    </row>
    <row r="10" spans="1:14" s="5" customFormat="1" ht="75" customHeight="1">
      <c r="A10" s="1">
        <v>5</v>
      </c>
      <c r="B10" s="69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</row>
    <row r="11" spans="1:14" s="5" customFormat="1" ht="47.25" customHeight="1">
      <c r="A11" s="1">
        <v>6</v>
      </c>
      <c r="B11" s="69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</row>
    <row r="12" spans="1:14" s="11" customFormat="1" ht="39.75" customHeight="1">
      <c r="A12" s="1">
        <v>7</v>
      </c>
      <c r="B12" s="95" t="s">
        <v>92</v>
      </c>
      <c r="C12" s="95"/>
      <c r="D12" s="95"/>
      <c r="E12" s="95"/>
      <c r="F12" s="95"/>
      <c r="G12" s="97"/>
      <c r="H12" s="97"/>
      <c r="I12" s="97"/>
      <c r="J12" s="97"/>
      <c r="K12" s="26"/>
      <c r="L12" s="26"/>
      <c r="M12" s="26"/>
      <c r="N12" s="26"/>
    </row>
    <row r="13" spans="1:14" s="5" customFormat="1" ht="80.25" customHeight="1">
      <c r="A13" s="1">
        <v>8</v>
      </c>
      <c r="B13" s="69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  <c r="N13" s="1">
        <v>70</v>
      </c>
    </row>
    <row r="14" spans="1:14" s="5" customFormat="1" ht="61.5" customHeight="1">
      <c r="A14" s="1">
        <v>9</v>
      </c>
      <c r="B14" s="69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</row>
    <row r="15" spans="1:14" s="10" customFormat="1" ht="47.25" customHeight="1">
      <c r="A15" s="1">
        <v>13</v>
      </c>
      <c r="B15" s="94" t="s">
        <v>50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27"/>
      <c r="N15" s="27"/>
    </row>
    <row r="16" spans="1:14" s="11" customFormat="1" ht="104.25" customHeight="1">
      <c r="A16" s="1">
        <v>14</v>
      </c>
      <c r="B16" s="69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</row>
    <row r="17" spans="1:14" s="11" customFormat="1" ht="102" customHeight="1">
      <c r="A17" s="1">
        <v>15</v>
      </c>
      <c r="B17" s="69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</row>
    <row r="18" spans="1:14" s="10" customFormat="1" ht="26.25" customHeight="1">
      <c r="A18" s="1">
        <v>16</v>
      </c>
      <c r="B18" s="94" t="s">
        <v>93</v>
      </c>
      <c r="C18" s="94"/>
      <c r="D18" s="94"/>
      <c r="E18" s="94"/>
      <c r="F18" s="94"/>
      <c r="G18" s="101"/>
      <c r="H18" s="101"/>
      <c r="I18" s="101"/>
      <c r="J18" s="101"/>
      <c r="K18" s="27"/>
      <c r="L18" s="27"/>
      <c r="M18" s="27"/>
      <c r="N18" s="27"/>
    </row>
    <row r="19" spans="1:14" s="10" customFormat="1" ht="96" customHeight="1">
      <c r="A19" s="1"/>
      <c r="B19" s="70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  <c r="N19" s="1">
        <v>50.31</v>
      </c>
    </row>
    <row r="20" spans="1:14" s="11" customFormat="1" ht="86.25" customHeight="1">
      <c r="A20" s="1">
        <v>17</v>
      </c>
      <c r="B20" s="69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</row>
    <row r="21" spans="1:14" s="11" customFormat="1" ht="90.75" customHeight="1">
      <c r="A21" s="1">
        <v>19</v>
      </c>
      <c r="B21" s="69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  <c r="N21" s="17" t="s">
        <v>56</v>
      </c>
    </row>
    <row r="22" spans="1:14" s="12" customFormat="1" ht="32.25" customHeight="1">
      <c r="A22" s="1">
        <v>20</v>
      </c>
      <c r="B22" s="102" t="s">
        <v>35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61"/>
      <c r="N22" s="61"/>
    </row>
    <row r="23" spans="1:14" s="5" customFormat="1" ht="36" customHeight="1">
      <c r="A23" s="1">
        <v>24</v>
      </c>
      <c r="B23" s="94" t="s">
        <v>57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60"/>
      <c r="N23" s="60"/>
    </row>
    <row r="24" spans="1:14" s="5" customFormat="1" ht="77.25" customHeight="1">
      <c r="A24" s="1">
        <v>25</v>
      </c>
      <c r="B24" s="70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  <c r="N24" s="75">
        <v>60</v>
      </c>
    </row>
    <row r="25" spans="1:14" s="5" customFormat="1" ht="21.75" customHeight="1">
      <c r="A25" s="1"/>
      <c r="B25" s="86" t="s">
        <v>20</v>
      </c>
      <c r="C25" s="87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133603.41</v>
      </c>
      <c r="L25" s="49">
        <f t="shared" si="0"/>
        <v>143712.16999999998</v>
      </c>
      <c r="M25" s="49">
        <f>M26+M27</f>
        <v>143404.8</v>
      </c>
      <c r="N25" s="49">
        <f>N26+N27</f>
        <v>144968.91999999998</v>
      </c>
    </row>
    <row r="26" spans="1:14" s="5" customFormat="1" ht="21.75" customHeight="1">
      <c r="A26" s="1"/>
      <c r="B26" s="86"/>
      <c r="C26" s="87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43603.41</v>
      </c>
      <c r="L26" s="45">
        <v>53712.17</v>
      </c>
      <c r="M26" s="45">
        <v>53404.8</v>
      </c>
      <c r="N26" s="45">
        <v>54968.92</v>
      </c>
    </row>
    <row r="27" spans="1:14" s="5" customFormat="1" ht="21.75" customHeight="1">
      <c r="A27" s="1"/>
      <c r="B27" s="86"/>
      <c r="C27" s="87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  <c r="N27" s="45">
        <v>90000</v>
      </c>
    </row>
    <row r="28" spans="1:14" s="5" customFormat="1" ht="21.75" customHeight="1">
      <c r="A28" s="1"/>
      <c r="B28" s="86"/>
      <c r="C28" s="87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34000</v>
      </c>
      <c r="L28" s="49">
        <f t="shared" si="1"/>
        <v>111000</v>
      </c>
      <c r="M28" s="49">
        <f>M29+M30</f>
        <v>111000</v>
      </c>
      <c r="N28" s="49">
        <f>N29+N30</f>
        <v>111000</v>
      </c>
    </row>
    <row r="29" spans="1:14" s="5" customFormat="1" ht="21.75" customHeight="1">
      <c r="A29" s="1"/>
      <c r="B29" s="86"/>
      <c r="C29" s="87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15462.21</v>
      </c>
      <c r="L29" s="45">
        <v>21000</v>
      </c>
      <c r="M29" s="45">
        <v>21000</v>
      </c>
      <c r="N29" s="45">
        <v>21000</v>
      </c>
    </row>
    <row r="30" spans="1:14" s="5" customFormat="1" ht="21.75" customHeight="1">
      <c r="A30" s="1">
        <v>26</v>
      </c>
      <c r="B30" s="86"/>
      <c r="C30" s="87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18537.79</v>
      </c>
      <c r="L30" s="45">
        <v>90000</v>
      </c>
      <c r="M30" s="45">
        <v>90000</v>
      </c>
      <c r="N30" s="45">
        <v>90000</v>
      </c>
    </row>
    <row r="31" spans="1:14" s="18" customFormat="1" ht="29.25" customHeight="1">
      <c r="A31" s="1">
        <v>35</v>
      </c>
      <c r="B31" s="94" t="s">
        <v>58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62"/>
      <c r="N31" s="62"/>
    </row>
    <row r="32" spans="1:14" s="5" customFormat="1" ht="78">
      <c r="A32" s="1">
        <v>29</v>
      </c>
      <c r="B32" s="70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  <c r="N32" s="1">
        <v>2645.14</v>
      </c>
    </row>
    <row r="33" spans="1:14" s="5" customFormat="1" ht="21.75" customHeight="1">
      <c r="A33" s="1"/>
      <c r="B33" s="86" t="s">
        <v>82</v>
      </c>
      <c r="C33" s="87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59184153.43</v>
      </c>
      <c r="L33" s="44">
        <f t="shared" si="2"/>
        <v>62107583.9</v>
      </c>
      <c r="M33" s="44">
        <f>M34+M35</f>
        <v>51554484.18</v>
      </c>
      <c r="N33" s="80">
        <f>N34+N35</f>
        <v>50735501.85</v>
      </c>
    </row>
    <row r="34" spans="1:14" s="5" customFormat="1" ht="21.75" customHeight="1">
      <c r="A34" s="1"/>
      <c r="B34" s="86"/>
      <c r="C34" s="87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4191381.46</v>
      </c>
      <c r="L34" s="37">
        <v>4767076</v>
      </c>
      <c r="M34" s="37">
        <v>4467076</v>
      </c>
      <c r="N34" s="79">
        <v>4467076</v>
      </c>
    </row>
    <row r="35" spans="1:14" s="5" customFormat="1" ht="21.75" customHeight="1">
      <c r="A35" s="1">
        <v>30</v>
      </c>
      <c r="B35" s="86"/>
      <c r="C35" s="87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v>54992771.97</v>
      </c>
      <c r="L35" s="36">
        <v>57340507.9</v>
      </c>
      <c r="M35" s="36">
        <v>47087408.18</v>
      </c>
      <c r="N35" s="79">
        <v>46268425.85</v>
      </c>
    </row>
    <row r="36" spans="1:16" s="5" customFormat="1" ht="21.75" customHeight="1">
      <c r="A36" s="1"/>
      <c r="B36" s="86"/>
      <c r="C36" s="87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N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78">
        <f t="shared" si="3"/>
        <v>0</v>
      </c>
      <c r="P36" s="54"/>
    </row>
    <row r="37" spans="1:14" s="5" customFormat="1" ht="21.75" customHeight="1">
      <c r="A37" s="1"/>
      <c r="B37" s="86"/>
      <c r="C37" s="87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77">
        <v>0</v>
      </c>
    </row>
    <row r="38" spans="1:14" s="5" customFormat="1" ht="21.75" customHeight="1">
      <c r="A38" s="1"/>
      <c r="B38" s="86"/>
      <c r="C38" s="87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N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78">
        <f t="shared" si="4"/>
        <v>0</v>
      </c>
    </row>
    <row r="39" spans="1:16" s="5" customFormat="1" ht="21.75" customHeight="1">
      <c r="A39" s="1"/>
      <c r="B39" s="86"/>
      <c r="C39" s="87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77">
        <v>0</v>
      </c>
      <c r="P39" s="54"/>
    </row>
    <row r="40" spans="1:23" s="5" customFormat="1" ht="62.25">
      <c r="A40" s="1">
        <v>29</v>
      </c>
      <c r="B40" s="70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81">
        <v>100</v>
      </c>
      <c r="P40" s="54">
        <f>G26+G29+G34+G42+G45</f>
        <v>4048246.4299999997</v>
      </c>
      <c r="Q40" s="54">
        <f aca="true" t="shared" si="5" ref="Q40:W40">H26+H29+H34+H42+H45</f>
        <v>4374489.72</v>
      </c>
      <c r="R40" s="54">
        <f t="shared" si="5"/>
        <v>4175498.83</v>
      </c>
      <c r="S40" s="54">
        <f t="shared" si="5"/>
        <v>4349019.63</v>
      </c>
      <c r="T40" s="54">
        <f t="shared" si="5"/>
        <v>4497533.140000001</v>
      </c>
      <c r="U40" s="54">
        <f t="shared" si="5"/>
        <v>5120566.17</v>
      </c>
      <c r="V40" s="54">
        <f t="shared" si="5"/>
        <v>4821080.8</v>
      </c>
      <c r="W40" s="54">
        <f t="shared" si="5"/>
        <v>4823644.92</v>
      </c>
    </row>
    <row r="41" spans="1:23" s="5" customFormat="1" ht="20.25" customHeight="1">
      <c r="A41" s="1">
        <v>30</v>
      </c>
      <c r="B41" s="86" t="s">
        <v>44</v>
      </c>
      <c r="C41" s="87" t="s">
        <v>25</v>
      </c>
      <c r="D41" s="1" t="s">
        <v>75</v>
      </c>
      <c r="E41" s="1" t="s">
        <v>68</v>
      </c>
      <c r="F41" s="37" t="s">
        <v>30</v>
      </c>
      <c r="G41" s="37">
        <f aca="true" t="shared" si="6" ref="G41:L41">G42+G43</f>
        <v>143659.08000000002</v>
      </c>
      <c r="H41" s="37">
        <f t="shared" si="6"/>
        <v>150446.72</v>
      </c>
      <c r="I41" s="37">
        <f t="shared" si="6"/>
        <v>242309.84</v>
      </c>
      <c r="J41" s="37">
        <f t="shared" si="6"/>
        <v>160711.85</v>
      </c>
      <c r="K41" s="37">
        <f t="shared" si="6"/>
        <v>276695.62</v>
      </c>
      <c r="L41" s="37">
        <f t="shared" si="6"/>
        <v>360178</v>
      </c>
      <c r="M41" s="37">
        <f>M42+M43</f>
        <v>361000</v>
      </c>
      <c r="N41" s="80">
        <f>N42+N43</f>
        <v>362000</v>
      </c>
      <c r="P41" s="82">
        <f>G27+G30+G35+G37+G39+G43+G46</f>
        <v>59290594.74</v>
      </c>
      <c r="Q41" s="82">
        <f aca="true" t="shared" si="7" ref="Q41:W41">H27+H30+H35+H37+H39+H43+H46</f>
        <v>59670021.52</v>
      </c>
      <c r="R41" s="82">
        <f t="shared" si="7"/>
        <v>50197025.86</v>
      </c>
      <c r="S41" s="82">
        <f t="shared" si="7"/>
        <v>54582312.94</v>
      </c>
      <c r="T41" s="82">
        <f t="shared" si="7"/>
        <v>55365229.76</v>
      </c>
      <c r="U41" s="82">
        <f t="shared" si="7"/>
        <v>57940507.9</v>
      </c>
      <c r="V41" s="82">
        <f t="shared" si="7"/>
        <v>47687408.18</v>
      </c>
      <c r="W41" s="82">
        <f t="shared" si="7"/>
        <v>46868425.85</v>
      </c>
    </row>
    <row r="42" spans="1:14" s="5" customFormat="1" ht="20.25" customHeight="1">
      <c r="A42" s="1"/>
      <c r="B42" s="86"/>
      <c r="C42" s="87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120178</v>
      </c>
      <c r="M42" s="55">
        <v>121000</v>
      </c>
      <c r="N42" s="79">
        <v>122000</v>
      </c>
    </row>
    <row r="43" spans="1:14" s="5" customFormat="1" ht="20.25" customHeight="1">
      <c r="A43" s="1"/>
      <c r="B43" s="86"/>
      <c r="C43" s="87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240000</v>
      </c>
      <c r="M43" s="36">
        <v>240000</v>
      </c>
      <c r="N43" s="79">
        <v>240000</v>
      </c>
    </row>
    <row r="44" spans="1:14" s="5" customFormat="1" ht="20.25" customHeight="1">
      <c r="A44" s="1"/>
      <c r="B44" s="86"/>
      <c r="C44" s="87" t="s">
        <v>11</v>
      </c>
      <c r="D44" s="1" t="s">
        <v>75</v>
      </c>
      <c r="E44" s="1" t="s">
        <v>68</v>
      </c>
      <c r="F44" s="37" t="s">
        <v>30</v>
      </c>
      <c r="G44" s="37">
        <f aca="true" t="shared" si="8" ref="G44:L44">G45+G46</f>
        <v>183208.44</v>
      </c>
      <c r="H44" s="37">
        <f t="shared" si="8"/>
        <v>192136.08000000002</v>
      </c>
      <c r="I44" s="37">
        <f t="shared" si="8"/>
        <v>225384.54</v>
      </c>
      <c r="J44" s="37">
        <f t="shared" si="8"/>
        <v>333987.42000000004</v>
      </c>
      <c r="K44" s="37">
        <f t="shared" si="8"/>
        <v>234310.44</v>
      </c>
      <c r="L44" s="37">
        <f t="shared" si="8"/>
        <v>338600</v>
      </c>
      <c r="M44" s="37">
        <f>M45+M46</f>
        <v>338600</v>
      </c>
      <c r="N44" s="80">
        <f>N45+N46</f>
        <v>338600</v>
      </c>
    </row>
    <row r="45" spans="1:24" s="5" customFormat="1" ht="20.25" customHeight="1">
      <c r="A45" s="1"/>
      <c r="B45" s="86"/>
      <c r="C45" s="87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136390.44</v>
      </c>
      <c r="L45" s="55">
        <v>158600</v>
      </c>
      <c r="M45" s="55">
        <v>158600</v>
      </c>
      <c r="N45" s="79">
        <v>158600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14" s="5" customFormat="1" ht="20.25" customHeight="1">
      <c r="A46" s="1"/>
      <c r="B46" s="86"/>
      <c r="C46" s="87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97920</v>
      </c>
      <c r="L46" s="36">
        <v>180000</v>
      </c>
      <c r="M46" s="36">
        <v>180000</v>
      </c>
      <c r="N46" s="79">
        <v>180000</v>
      </c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9" ref="G47:L47">G25+G28+G33+G41+G44+G36+G38</f>
        <v>63338841.169999994</v>
      </c>
      <c r="H47" s="39">
        <f t="shared" si="9"/>
        <v>64044511.24</v>
      </c>
      <c r="I47" s="39">
        <f t="shared" si="9"/>
        <v>54372524.69</v>
      </c>
      <c r="J47" s="39">
        <f t="shared" si="9"/>
        <v>58931332.57</v>
      </c>
      <c r="K47" s="39">
        <f t="shared" si="9"/>
        <v>59862762.89999999</v>
      </c>
      <c r="L47" s="39">
        <f t="shared" si="9"/>
        <v>63061074.07</v>
      </c>
      <c r="M47" s="39">
        <f>M25+M28+M33+M41+M44+M36+M38</f>
        <v>52508488.98</v>
      </c>
      <c r="N47" s="39">
        <f>N25+N28+N33+N41+N44+N36+N38</f>
        <v>51692070.77</v>
      </c>
      <c r="O47" s="66"/>
      <c r="P47" s="66"/>
      <c r="Q47" s="66"/>
      <c r="R47" s="66"/>
      <c r="S47" s="66"/>
      <c r="T47" s="66"/>
      <c r="U47" s="66"/>
    </row>
    <row r="48" spans="1:14" s="5" customFormat="1" ht="27.75" customHeight="1">
      <c r="A48" s="1">
        <v>40</v>
      </c>
      <c r="B48" s="102" t="s">
        <v>72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60"/>
      <c r="N48" s="60"/>
    </row>
    <row r="49" spans="1:24" s="5" customFormat="1" ht="25.5" customHeight="1">
      <c r="A49" s="1">
        <v>43</v>
      </c>
      <c r="B49" s="94" t="s">
        <v>59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60"/>
      <c r="N49" s="60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0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N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4" s="5" customFormat="1" ht="32.25" customHeight="1">
      <c r="A51" s="1"/>
      <c r="B51" s="86" t="s">
        <v>96</v>
      </c>
      <c r="C51" s="87" t="s">
        <v>26</v>
      </c>
      <c r="D51" s="1" t="s">
        <v>75</v>
      </c>
      <c r="E51" s="1" t="s">
        <v>68</v>
      </c>
      <c r="F51" s="37" t="s">
        <v>30</v>
      </c>
      <c r="G51" s="56">
        <f aca="true" t="shared" si="10" ref="G51:L51">G52+G53</f>
        <v>0</v>
      </c>
      <c r="H51" s="56">
        <f t="shared" si="10"/>
        <v>0</v>
      </c>
      <c r="I51" s="56">
        <f t="shared" si="10"/>
        <v>0</v>
      </c>
      <c r="J51" s="56">
        <f t="shared" si="10"/>
        <v>1663333.33</v>
      </c>
      <c r="K51" s="56">
        <f t="shared" si="10"/>
        <v>0</v>
      </c>
      <c r="L51" s="56">
        <f t="shared" si="10"/>
        <v>0</v>
      </c>
      <c r="M51" s="56">
        <f>M52+M53</f>
        <v>0</v>
      </c>
      <c r="N51" s="56">
        <f>N52+N53</f>
        <v>0</v>
      </c>
    </row>
    <row r="52" spans="1:14" s="5" customFormat="1" ht="32.25" customHeight="1">
      <c r="A52" s="1"/>
      <c r="B52" s="86"/>
      <c r="C52" s="87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  <c r="N52" s="49">
        <v>0</v>
      </c>
    </row>
    <row r="53" spans="1:14" s="5" customFormat="1" ht="32.25" customHeight="1">
      <c r="A53" s="1"/>
      <c r="B53" s="86"/>
      <c r="C53" s="87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  <c r="N53" s="49">
        <v>0</v>
      </c>
    </row>
    <row r="54" spans="1:14" s="5" customFormat="1" ht="44.25" customHeight="1">
      <c r="A54" s="1"/>
      <c r="B54" s="86" t="s">
        <v>34</v>
      </c>
      <c r="C54" s="87" t="s">
        <v>26</v>
      </c>
      <c r="D54" s="1" t="s">
        <v>75</v>
      </c>
      <c r="E54" s="1" t="s">
        <v>68</v>
      </c>
      <c r="F54" s="37" t="s">
        <v>30</v>
      </c>
      <c r="G54" s="65">
        <f>G56</f>
        <v>525000</v>
      </c>
      <c r="H54" s="65">
        <f>H56</f>
        <v>500000</v>
      </c>
      <c r="I54" s="65">
        <f>I56</f>
        <v>504000</v>
      </c>
      <c r="J54" s="49">
        <f>SUM(J55:J56)</f>
        <v>1300000</v>
      </c>
      <c r="K54" s="49">
        <f>SUM(K55:K56)</f>
        <v>3068730</v>
      </c>
      <c r="L54" s="45">
        <f>SUM(L55:L56)</f>
        <v>2337988.32</v>
      </c>
      <c r="M54" s="49">
        <f>SUM(M55:M56)</f>
        <v>1550000</v>
      </c>
      <c r="N54" s="49">
        <f>SUM(N55:N56)</f>
        <v>1550000</v>
      </c>
    </row>
    <row r="55" spans="1:14" s="5" customFormat="1" ht="44.25" customHeight="1">
      <c r="A55" s="1"/>
      <c r="B55" s="86"/>
      <c r="C55" s="87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s="5" customFormat="1" ht="54" customHeight="1">
      <c r="A56" s="1">
        <v>45</v>
      </c>
      <c r="B56" s="86"/>
      <c r="C56" s="87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3068730</v>
      </c>
      <c r="L56" s="45">
        <v>2337988.32</v>
      </c>
      <c r="M56" s="49">
        <v>1550000</v>
      </c>
      <c r="N56" s="49">
        <v>1550000</v>
      </c>
    </row>
    <row r="57" spans="1:14" s="5" customFormat="1" ht="34.5" customHeight="1">
      <c r="A57" s="1"/>
      <c r="B57" s="86" t="s">
        <v>98</v>
      </c>
      <c r="C57" s="87" t="s">
        <v>99</v>
      </c>
      <c r="D57" s="1" t="s">
        <v>75</v>
      </c>
      <c r="E57" s="41" t="s">
        <v>7</v>
      </c>
      <c r="F57" s="37" t="s">
        <v>30</v>
      </c>
      <c r="G57" s="45">
        <v>0</v>
      </c>
      <c r="H57" s="45">
        <v>0</v>
      </c>
      <c r="I57" s="45">
        <v>0</v>
      </c>
      <c r="J57" s="45">
        <v>0</v>
      </c>
      <c r="K57" s="49">
        <f>K58+K59</f>
        <v>1112000</v>
      </c>
      <c r="L57" s="49">
        <f>L58+L59</f>
        <v>1920000</v>
      </c>
      <c r="M57" s="49">
        <f>M58+M59</f>
        <v>1920000</v>
      </c>
      <c r="N57" s="49">
        <f>N58+N59</f>
        <v>1920000</v>
      </c>
    </row>
    <row r="58" spans="1:14" s="5" customFormat="1" ht="27" customHeight="1">
      <c r="A58" s="1"/>
      <c r="B58" s="88"/>
      <c r="C58" s="87"/>
      <c r="D58" s="1" t="s">
        <v>80</v>
      </c>
      <c r="E58" s="41" t="s">
        <v>7</v>
      </c>
      <c r="F58" s="37" t="s">
        <v>30</v>
      </c>
      <c r="G58" s="45">
        <v>0</v>
      </c>
      <c r="H58" s="45">
        <v>0</v>
      </c>
      <c r="I58" s="45">
        <v>0</v>
      </c>
      <c r="J58" s="45">
        <v>0</v>
      </c>
      <c r="K58" s="49">
        <v>0</v>
      </c>
      <c r="L58" s="45">
        <v>0</v>
      </c>
      <c r="M58" s="45">
        <v>0</v>
      </c>
      <c r="N58" s="45">
        <v>0</v>
      </c>
    </row>
    <row r="59" spans="1:14" s="5" customFormat="1" ht="27" customHeight="1">
      <c r="A59" s="1"/>
      <c r="B59" s="88"/>
      <c r="C59" s="87"/>
      <c r="D59" s="1" t="s">
        <v>81</v>
      </c>
      <c r="E59" s="41" t="s">
        <v>7</v>
      </c>
      <c r="F59" s="37" t="s">
        <v>30</v>
      </c>
      <c r="G59" s="45">
        <v>0</v>
      </c>
      <c r="H59" s="45">
        <v>0</v>
      </c>
      <c r="I59" s="45">
        <v>0</v>
      </c>
      <c r="J59" s="45">
        <v>0</v>
      </c>
      <c r="K59" s="49">
        <v>1112000</v>
      </c>
      <c r="L59" s="45">
        <v>1920000</v>
      </c>
      <c r="M59" s="45">
        <v>1920000</v>
      </c>
      <c r="N59" s="45">
        <v>1920000</v>
      </c>
    </row>
    <row r="60" spans="1:22" s="5" customFormat="1" ht="34.5" customHeight="1">
      <c r="A60" s="1"/>
      <c r="B60" s="86" t="s">
        <v>100</v>
      </c>
      <c r="C60" s="87" t="s">
        <v>99</v>
      </c>
      <c r="D60" s="1" t="s">
        <v>75</v>
      </c>
      <c r="E60" s="1" t="s">
        <v>68</v>
      </c>
      <c r="F60" s="37" t="s">
        <v>30</v>
      </c>
      <c r="G60" s="49">
        <f>SUM(G62:G63)</f>
        <v>0</v>
      </c>
      <c r="H60" s="49">
        <f>SUM(H62:H63)</f>
        <v>0</v>
      </c>
      <c r="I60" s="49">
        <f>SUM(I62:I63)</f>
        <v>0</v>
      </c>
      <c r="J60" s="49">
        <f>SUM(J62:J63)</f>
        <v>0</v>
      </c>
      <c r="K60" s="49">
        <f>SUM(K62:K63)</f>
        <v>429230</v>
      </c>
      <c r="L60" s="49">
        <f>SUM(L61:L63)</f>
        <v>3769851.3200000003</v>
      </c>
      <c r="M60" s="49">
        <f>SUM(M62:M63)</f>
        <v>0</v>
      </c>
      <c r="N60" s="49">
        <f>SUM(N62:N63)</f>
        <v>0</v>
      </c>
      <c r="O60" s="83">
        <f aca="true" t="shared" si="11" ref="O60:V60">G52+G55+G58+G62</f>
        <v>0</v>
      </c>
      <c r="P60" s="83">
        <f t="shared" si="11"/>
        <v>0</v>
      </c>
      <c r="Q60" s="83">
        <f t="shared" si="11"/>
        <v>0</v>
      </c>
      <c r="R60" s="83">
        <f t="shared" si="11"/>
        <v>1646700</v>
      </c>
      <c r="S60" s="83">
        <f t="shared" si="11"/>
        <v>400000</v>
      </c>
      <c r="T60" s="83">
        <f t="shared" si="11"/>
        <v>3514571.64</v>
      </c>
      <c r="U60" s="83">
        <f t="shared" si="11"/>
        <v>0</v>
      </c>
      <c r="V60" s="83">
        <f t="shared" si="11"/>
        <v>0</v>
      </c>
    </row>
    <row r="61" spans="1:22" s="5" customFormat="1" ht="34.5" customHeight="1">
      <c r="A61" s="1"/>
      <c r="B61" s="86"/>
      <c r="C61" s="87"/>
      <c r="D61" s="1" t="s">
        <v>106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29090</v>
      </c>
      <c r="M61" s="49">
        <v>0</v>
      </c>
      <c r="N61" s="49">
        <v>0</v>
      </c>
      <c r="O61" s="83"/>
      <c r="P61" s="83"/>
      <c r="Q61" s="83"/>
      <c r="R61" s="83"/>
      <c r="S61" s="83"/>
      <c r="T61" s="83"/>
      <c r="U61" s="83"/>
      <c r="V61" s="83"/>
    </row>
    <row r="62" spans="1:22" s="5" customFormat="1" ht="26.25" customHeight="1">
      <c r="A62" s="1"/>
      <c r="B62" s="86"/>
      <c r="C62" s="87"/>
      <c r="D62" s="1" t="s">
        <v>80</v>
      </c>
      <c r="E62" s="1" t="s">
        <v>68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400000</v>
      </c>
      <c r="L62" s="49">
        <v>3514571.64</v>
      </c>
      <c r="M62" s="49">
        <v>0</v>
      </c>
      <c r="N62" s="49">
        <v>0</v>
      </c>
      <c r="O62" s="54">
        <f>G53+G56+G59+G63</f>
        <v>525000</v>
      </c>
      <c r="P62" s="54">
        <f aca="true" t="shared" si="12" ref="P62:V62">H53+H56+H59+H63</f>
        <v>500000</v>
      </c>
      <c r="Q62" s="54">
        <f t="shared" si="12"/>
        <v>504000</v>
      </c>
      <c r="R62" s="54">
        <f t="shared" si="12"/>
        <v>1316633.33</v>
      </c>
      <c r="S62" s="54">
        <f t="shared" si="12"/>
        <v>4209960</v>
      </c>
      <c r="T62" s="54">
        <f t="shared" si="12"/>
        <v>4484178</v>
      </c>
      <c r="U62" s="54">
        <f t="shared" si="12"/>
        <v>3470000</v>
      </c>
      <c r="V62" s="54">
        <f t="shared" si="12"/>
        <v>3470000</v>
      </c>
    </row>
    <row r="63" spans="1:14" s="5" customFormat="1" ht="30.75" customHeight="1">
      <c r="A63" s="1"/>
      <c r="B63" s="86"/>
      <c r="C63" s="87"/>
      <c r="D63" s="1" t="s">
        <v>81</v>
      </c>
      <c r="E63" s="41" t="s">
        <v>7</v>
      </c>
      <c r="F63" s="37" t="s">
        <v>30</v>
      </c>
      <c r="G63" s="49">
        <v>0</v>
      </c>
      <c r="H63" s="49">
        <v>0</v>
      </c>
      <c r="I63" s="49">
        <v>0</v>
      </c>
      <c r="J63" s="49">
        <v>0</v>
      </c>
      <c r="K63" s="49">
        <v>29230</v>
      </c>
      <c r="L63" s="49">
        <v>226189.68</v>
      </c>
      <c r="M63" s="49">
        <v>0</v>
      </c>
      <c r="N63" s="49">
        <v>0</v>
      </c>
    </row>
    <row r="64" spans="1:14" s="21" customFormat="1" ht="30.75" customHeight="1">
      <c r="A64" s="19">
        <v>67</v>
      </c>
      <c r="B64" s="23" t="s">
        <v>41</v>
      </c>
      <c r="C64" s="19"/>
      <c r="D64" s="19"/>
      <c r="E64" s="19" t="s">
        <v>7</v>
      </c>
      <c r="F64" s="19" t="s">
        <v>30</v>
      </c>
      <c r="G64" s="39">
        <f>G54</f>
        <v>525000</v>
      </c>
      <c r="H64" s="39">
        <f>H54</f>
        <v>500000</v>
      </c>
      <c r="I64" s="39">
        <f>I54</f>
        <v>504000</v>
      </c>
      <c r="J64" s="50">
        <f>J54+J51</f>
        <v>2963333.33</v>
      </c>
      <c r="K64" s="50">
        <f>K54+K57+K60</f>
        <v>4609960</v>
      </c>
      <c r="L64" s="50">
        <f>L54+L57+L60</f>
        <v>8027839.640000001</v>
      </c>
      <c r="M64" s="50">
        <f>M54+M57+M60</f>
        <v>3470000</v>
      </c>
      <c r="N64" s="50">
        <f>N54+N57+N60</f>
        <v>3470000</v>
      </c>
    </row>
    <row r="65" spans="1:14" s="5" customFormat="1" ht="26.25" customHeight="1">
      <c r="A65" s="1">
        <v>48</v>
      </c>
      <c r="B65" s="103" t="s">
        <v>15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60"/>
      <c r="N65" s="60"/>
    </row>
    <row r="66" spans="1:14" s="5" customFormat="1" ht="33.75" customHeight="1">
      <c r="A66" s="1">
        <v>51</v>
      </c>
      <c r="B66" s="94" t="s">
        <v>60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60"/>
      <c r="N66" s="60"/>
    </row>
    <row r="67" spans="1:14" s="5" customFormat="1" ht="54" customHeight="1">
      <c r="A67" s="1">
        <v>52</v>
      </c>
      <c r="B67" s="70" t="s">
        <v>90</v>
      </c>
      <c r="C67" s="1" t="s">
        <v>11</v>
      </c>
      <c r="D67" s="1"/>
      <c r="E67" s="1" t="s">
        <v>4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  <c r="K67" s="9" t="s">
        <v>2</v>
      </c>
      <c r="L67" s="9" t="s">
        <v>2</v>
      </c>
      <c r="M67" s="9" t="s">
        <v>2</v>
      </c>
      <c r="N67" s="9" t="s">
        <v>2</v>
      </c>
    </row>
    <row r="68" spans="1:14" s="5" customFormat="1" ht="51" customHeight="1">
      <c r="A68" s="1">
        <v>56</v>
      </c>
      <c r="B68" s="70" t="s">
        <v>63</v>
      </c>
      <c r="C68" s="1" t="s">
        <v>14</v>
      </c>
      <c r="D68" s="1"/>
      <c r="E68" s="1" t="s">
        <v>3</v>
      </c>
      <c r="F68" s="1">
        <v>80</v>
      </c>
      <c r="G68" s="1">
        <v>80</v>
      </c>
      <c r="H68" s="1">
        <v>83</v>
      </c>
      <c r="I68" s="1">
        <v>85</v>
      </c>
      <c r="J68" s="1">
        <v>90</v>
      </c>
      <c r="K68" s="1">
        <v>90</v>
      </c>
      <c r="L68" s="1">
        <v>90</v>
      </c>
      <c r="M68" s="1">
        <v>90</v>
      </c>
      <c r="N68" s="1">
        <v>95</v>
      </c>
    </row>
    <row r="69" spans="1:14" s="5" customFormat="1" ht="46.5">
      <c r="A69" s="1">
        <v>58</v>
      </c>
      <c r="B69" s="70" t="s">
        <v>89</v>
      </c>
      <c r="C69" s="1" t="s">
        <v>12</v>
      </c>
      <c r="D69" s="1"/>
      <c r="E69" s="1" t="s">
        <v>5</v>
      </c>
      <c r="F69" s="1">
        <v>3.7</v>
      </c>
      <c r="G69" s="1">
        <v>3.8</v>
      </c>
      <c r="H69" s="1">
        <v>3.8</v>
      </c>
      <c r="I69" s="1">
        <v>3.8</v>
      </c>
      <c r="J69" s="1">
        <v>3.9</v>
      </c>
      <c r="K69" s="1">
        <v>3.9</v>
      </c>
      <c r="L69" s="1">
        <v>3.9</v>
      </c>
      <c r="M69" s="1">
        <v>3.9</v>
      </c>
      <c r="N69" s="1">
        <v>3.9</v>
      </c>
    </row>
    <row r="70" spans="1:14" s="5" customFormat="1" ht="46.5">
      <c r="A70" s="1">
        <v>60</v>
      </c>
      <c r="B70" s="70" t="s">
        <v>64</v>
      </c>
      <c r="C70" s="1" t="s">
        <v>11</v>
      </c>
      <c r="D70" s="1"/>
      <c r="E70" s="1" t="s">
        <v>3</v>
      </c>
      <c r="F70" s="1" t="s">
        <v>8</v>
      </c>
      <c r="G70" s="1" t="s">
        <v>8</v>
      </c>
      <c r="H70" s="1" t="s">
        <v>8</v>
      </c>
      <c r="I70" s="1" t="s">
        <v>8</v>
      </c>
      <c r="J70" s="1" t="s">
        <v>8</v>
      </c>
      <c r="K70" s="1" t="s">
        <v>8</v>
      </c>
      <c r="L70" s="1" t="s">
        <v>8</v>
      </c>
      <c r="M70" s="1" t="s">
        <v>8</v>
      </c>
      <c r="N70" s="1" t="s">
        <v>8</v>
      </c>
    </row>
    <row r="71" spans="1:14" s="5" customFormat="1" ht="54" customHeight="1">
      <c r="A71" s="1">
        <v>65</v>
      </c>
      <c r="B71" s="70" t="s">
        <v>65</v>
      </c>
      <c r="C71" s="1" t="s">
        <v>12</v>
      </c>
      <c r="D71" s="1"/>
      <c r="E71" s="1" t="s">
        <v>3</v>
      </c>
      <c r="F71" s="1">
        <v>100</v>
      </c>
      <c r="G71" s="16">
        <v>100</v>
      </c>
      <c r="H71" s="16">
        <v>100</v>
      </c>
      <c r="I71" s="16">
        <v>100</v>
      </c>
      <c r="J71" s="16">
        <v>100</v>
      </c>
      <c r="K71" s="16">
        <v>100</v>
      </c>
      <c r="L71" s="16">
        <v>100</v>
      </c>
      <c r="M71" s="16">
        <v>100</v>
      </c>
      <c r="N71" s="16">
        <v>100</v>
      </c>
    </row>
    <row r="72" spans="1:14" s="5" customFormat="1" ht="33" customHeight="1">
      <c r="A72" s="1"/>
      <c r="B72" s="86" t="s">
        <v>66</v>
      </c>
      <c r="C72" s="87" t="s">
        <v>12</v>
      </c>
      <c r="D72" s="1" t="s">
        <v>75</v>
      </c>
      <c r="E72" s="1" t="s">
        <v>68</v>
      </c>
      <c r="F72" s="37" t="s">
        <v>30</v>
      </c>
      <c r="G72" s="46">
        <f aca="true" t="shared" si="13" ref="G72:L72">SUM(G73:G74)</f>
        <v>19400957.43</v>
      </c>
      <c r="H72" s="46">
        <f t="shared" si="13"/>
        <v>22361940.78</v>
      </c>
      <c r="I72" s="46">
        <f t="shared" si="13"/>
        <v>17551653.3</v>
      </c>
      <c r="J72" s="46">
        <f t="shared" si="13"/>
        <v>18264004</v>
      </c>
      <c r="K72" s="46">
        <f t="shared" si="13"/>
        <v>21514578.64</v>
      </c>
      <c r="L72" s="46">
        <f t="shared" si="13"/>
        <v>24840530.45</v>
      </c>
      <c r="M72" s="46">
        <f>SUM(M73:M74)</f>
        <v>20489057</v>
      </c>
      <c r="N72" s="46">
        <f>SUM(N73:N74)</f>
        <v>20489057</v>
      </c>
    </row>
    <row r="73" spans="1:14" s="5" customFormat="1" ht="32.25" customHeight="1">
      <c r="A73" s="1"/>
      <c r="B73" s="86"/>
      <c r="C73" s="87"/>
      <c r="D73" s="1" t="s">
        <v>81</v>
      </c>
      <c r="E73" s="41" t="s">
        <v>7</v>
      </c>
      <c r="F73" s="37" t="s">
        <v>30</v>
      </c>
      <c r="G73" s="37">
        <v>17420957.43</v>
      </c>
      <c r="H73" s="36">
        <v>20997850.78</v>
      </c>
      <c r="I73" s="36">
        <v>16145063.3</v>
      </c>
      <c r="J73" s="37">
        <v>16660384</v>
      </c>
      <c r="K73" s="37">
        <v>19914198.64</v>
      </c>
      <c r="L73" s="37">
        <v>23087830.45</v>
      </c>
      <c r="M73" s="37">
        <v>18755737</v>
      </c>
      <c r="N73" s="37">
        <v>18755737</v>
      </c>
    </row>
    <row r="74" spans="1:14" s="22" customFormat="1" ht="26.25" customHeight="1">
      <c r="A74" s="1">
        <v>66</v>
      </c>
      <c r="B74" s="86"/>
      <c r="C74" s="87"/>
      <c r="D74" s="71" t="s">
        <v>83</v>
      </c>
      <c r="E74" s="41" t="s">
        <v>7</v>
      </c>
      <c r="F74" s="37" t="s">
        <v>30</v>
      </c>
      <c r="G74" s="37">
        <v>1980000</v>
      </c>
      <c r="H74" s="36">
        <v>1364090</v>
      </c>
      <c r="I74" s="36">
        <v>1406590</v>
      </c>
      <c r="J74" s="36">
        <v>1603620</v>
      </c>
      <c r="K74" s="36">
        <v>1600380</v>
      </c>
      <c r="L74" s="36">
        <v>1752700</v>
      </c>
      <c r="M74" s="36">
        <v>1733320</v>
      </c>
      <c r="N74" s="45">
        <v>1733320</v>
      </c>
    </row>
    <row r="75" spans="1:14" s="22" customFormat="1" ht="59.25" customHeight="1">
      <c r="A75" s="1"/>
      <c r="B75" s="86" t="s">
        <v>95</v>
      </c>
      <c r="C75" s="87" t="s">
        <v>12</v>
      </c>
      <c r="D75" s="1" t="s">
        <v>75</v>
      </c>
      <c r="E75" s="1" t="s">
        <v>68</v>
      </c>
      <c r="F75" s="37" t="s">
        <v>30</v>
      </c>
      <c r="G75" s="49">
        <v>0</v>
      </c>
      <c r="H75" s="45">
        <v>0</v>
      </c>
      <c r="I75" s="45">
        <f aca="true" t="shared" si="14" ref="I75:N75">I77+I76</f>
        <v>6096040.37</v>
      </c>
      <c r="J75" s="45">
        <f t="shared" si="14"/>
        <v>20922765</v>
      </c>
      <c r="K75" s="45">
        <f t="shared" si="14"/>
        <v>24764126.82</v>
      </c>
      <c r="L75" s="45">
        <f t="shared" si="14"/>
        <v>26999184</v>
      </c>
      <c r="M75" s="45">
        <f t="shared" si="14"/>
        <v>24042764</v>
      </c>
      <c r="N75" s="45">
        <f t="shared" si="14"/>
        <v>24042764</v>
      </c>
    </row>
    <row r="76" spans="1:16" s="22" customFormat="1" ht="54" customHeight="1">
      <c r="A76" s="1"/>
      <c r="B76" s="86"/>
      <c r="C76" s="87"/>
      <c r="D76" s="1" t="s">
        <v>81</v>
      </c>
      <c r="E76" s="41" t="s">
        <v>7</v>
      </c>
      <c r="F76" s="37" t="s">
        <v>30</v>
      </c>
      <c r="G76" s="49">
        <v>0</v>
      </c>
      <c r="H76" s="45">
        <v>0</v>
      </c>
      <c r="I76" s="45">
        <v>6045040.37</v>
      </c>
      <c r="J76" s="45">
        <v>20854765</v>
      </c>
      <c r="K76" s="45">
        <v>24696126.82</v>
      </c>
      <c r="L76" s="45">
        <v>26931184</v>
      </c>
      <c r="M76" s="45">
        <v>23974764</v>
      </c>
      <c r="N76" s="45">
        <v>23974764</v>
      </c>
      <c r="P76" s="76"/>
    </row>
    <row r="77" spans="1:26" s="22" customFormat="1" ht="45.75" customHeight="1">
      <c r="A77" s="1"/>
      <c r="B77" s="86"/>
      <c r="C77" s="87"/>
      <c r="D77" s="71" t="s">
        <v>83</v>
      </c>
      <c r="E77" s="41" t="s">
        <v>7</v>
      </c>
      <c r="F77" s="37" t="s">
        <v>30</v>
      </c>
      <c r="G77" s="49">
        <v>0</v>
      </c>
      <c r="H77" s="45">
        <v>0</v>
      </c>
      <c r="I77" s="45">
        <v>51000</v>
      </c>
      <c r="J77" s="45">
        <v>68000</v>
      </c>
      <c r="K77" s="45">
        <v>68000</v>
      </c>
      <c r="L77" s="45">
        <v>68000</v>
      </c>
      <c r="M77" s="45">
        <v>68000</v>
      </c>
      <c r="N77" s="45">
        <v>68000</v>
      </c>
      <c r="O77" s="67">
        <f>G74+G77</f>
        <v>1980000</v>
      </c>
      <c r="P77" s="67">
        <f aca="true" t="shared" si="15" ref="P77:V77">H74+H77</f>
        <v>1364090</v>
      </c>
      <c r="Q77" s="67">
        <f t="shared" si="15"/>
        <v>1457590</v>
      </c>
      <c r="R77" s="67">
        <f t="shared" si="15"/>
        <v>1671620</v>
      </c>
      <c r="S77" s="67">
        <f t="shared" si="15"/>
        <v>1668380</v>
      </c>
      <c r="T77" s="67">
        <f t="shared" si="15"/>
        <v>1820700</v>
      </c>
      <c r="U77" s="67">
        <f t="shared" si="15"/>
        <v>1801320</v>
      </c>
      <c r="V77" s="67">
        <f t="shared" si="15"/>
        <v>1801320</v>
      </c>
      <c r="W77" s="67"/>
      <c r="X77" s="67"/>
      <c r="Y77" s="67"/>
      <c r="Z77" s="67"/>
    </row>
    <row r="78" spans="1:26" s="22" customFormat="1" ht="31.5" customHeight="1">
      <c r="A78" s="1"/>
      <c r="B78" s="108" t="s">
        <v>105</v>
      </c>
      <c r="C78" s="110" t="s">
        <v>26</v>
      </c>
      <c r="D78" s="1" t="s">
        <v>75</v>
      </c>
      <c r="E78" s="1" t="s">
        <v>68</v>
      </c>
      <c r="F78" s="37" t="s">
        <v>30</v>
      </c>
      <c r="G78" s="49">
        <v>0</v>
      </c>
      <c r="H78" s="45">
        <v>0</v>
      </c>
      <c r="I78" s="49">
        <v>0</v>
      </c>
      <c r="J78" s="49">
        <v>0</v>
      </c>
      <c r="K78" s="49">
        <v>0</v>
      </c>
      <c r="L78" s="49">
        <f>L79</f>
        <v>2000000</v>
      </c>
      <c r="M78" s="49">
        <v>0</v>
      </c>
      <c r="N78" s="49">
        <v>0</v>
      </c>
      <c r="O78" s="67">
        <f>G73+G76+G79</f>
        <v>17420957.43</v>
      </c>
      <c r="P78" s="67">
        <f aca="true" t="shared" si="16" ref="P78:V78">H73+H76+H79</f>
        <v>20997850.78</v>
      </c>
      <c r="Q78" s="67">
        <f t="shared" si="16"/>
        <v>22190103.67</v>
      </c>
      <c r="R78" s="67">
        <f t="shared" si="16"/>
        <v>37515149</v>
      </c>
      <c r="S78" s="67">
        <f t="shared" si="16"/>
        <v>44610325.46</v>
      </c>
      <c r="T78" s="84">
        <f t="shared" si="16"/>
        <v>52019014.45</v>
      </c>
      <c r="U78" s="84">
        <f t="shared" si="16"/>
        <v>42730501</v>
      </c>
      <c r="V78" s="84">
        <f t="shared" si="16"/>
        <v>42730501</v>
      </c>
      <c r="W78" s="67"/>
      <c r="X78" s="67"/>
      <c r="Y78" s="67"/>
      <c r="Z78" s="67"/>
    </row>
    <row r="79" spans="1:26" s="22" customFormat="1" ht="30" customHeight="1">
      <c r="A79" s="1"/>
      <c r="B79" s="109"/>
      <c r="C79" s="111"/>
      <c r="D79" s="1" t="s">
        <v>81</v>
      </c>
      <c r="E79" s="41" t="s">
        <v>7</v>
      </c>
      <c r="F79" s="37" t="s">
        <v>30</v>
      </c>
      <c r="G79" s="49">
        <v>0</v>
      </c>
      <c r="H79" s="45">
        <v>0</v>
      </c>
      <c r="I79" s="49">
        <v>0</v>
      </c>
      <c r="J79" s="49">
        <v>0</v>
      </c>
      <c r="K79" s="49">
        <v>0</v>
      </c>
      <c r="L79" s="49">
        <v>2000000</v>
      </c>
      <c r="M79" s="49">
        <v>0</v>
      </c>
      <c r="N79" s="49">
        <v>0</v>
      </c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0" s="40" customFormat="1" ht="36.75" customHeight="1">
      <c r="A80" s="19">
        <v>67</v>
      </c>
      <c r="B80" s="23" t="s">
        <v>33</v>
      </c>
      <c r="C80" s="19"/>
      <c r="D80" s="19"/>
      <c r="E80" s="19" t="s">
        <v>7</v>
      </c>
      <c r="F80" s="19" t="s">
        <v>30</v>
      </c>
      <c r="G80" s="39">
        <f>G72</f>
        <v>19400957.43</v>
      </c>
      <c r="H80" s="39">
        <f>H72</f>
        <v>22361940.78</v>
      </c>
      <c r="I80" s="39">
        <f aca="true" t="shared" si="17" ref="I80:N80">I72+I75</f>
        <v>23647693.67</v>
      </c>
      <c r="J80" s="39">
        <f t="shared" si="17"/>
        <v>39186769</v>
      </c>
      <c r="K80" s="39">
        <f t="shared" si="17"/>
        <v>46278705.46</v>
      </c>
      <c r="L80" s="39">
        <f>L72+L75+L78</f>
        <v>53839714.45</v>
      </c>
      <c r="M80" s="39">
        <f t="shared" si="17"/>
        <v>44531821</v>
      </c>
      <c r="N80" s="39">
        <f t="shared" si="17"/>
        <v>44531821</v>
      </c>
      <c r="O80" s="68"/>
      <c r="P80" s="68"/>
      <c r="Q80" s="68"/>
      <c r="R80" s="68"/>
      <c r="S80" s="68"/>
      <c r="T80" s="68"/>
    </row>
    <row r="81" spans="1:14" s="5" customFormat="1" ht="15" customHeight="1">
      <c r="A81" s="1">
        <v>70</v>
      </c>
      <c r="B81" s="95" t="s">
        <v>73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60"/>
      <c r="N81" s="60"/>
    </row>
    <row r="82" spans="1:14" s="5" customFormat="1" ht="21.75" customHeight="1">
      <c r="A82" s="1">
        <v>71</v>
      </c>
      <c r="B82" s="95" t="s">
        <v>61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60"/>
      <c r="N82" s="60"/>
    </row>
    <row r="83" spans="1:14" s="5" customFormat="1" ht="78">
      <c r="A83" s="1">
        <v>72</v>
      </c>
      <c r="B83" s="70" t="s">
        <v>31</v>
      </c>
      <c r="C83" s="1" t="s">
        <v>12</v>
      </c>
      <c r="D83" s="1"/>
      <c r="E83" s="1" t="s">
        <v>3</v>
      </c>
      <c r="F83" s="1">
        <v>2.3</v>
      </c>
      <c r="G83" s="1">
        <v>2.3</v>
      </c>
      <c r="H83" s="1" t="s">
        <v>28</v>
      </c>
      <c r="I83" s="1" t="s">
        <v>28</v>
      </c>
      <c r="J83" s="1" t="s">
        <v>28</v>
      </c>
      <c r="K83" s="1" t="s">
        <v>28</v>
      </c>
      <c r="L83" s="1" t="s">
        <v>28</v>
      </c>
      <c r="M83" s="1" t="s">
        <v>28</v>
      </c>
      <c r="N83" s="1" t="s">
        <v>28</v>
      </c>
    </row>
    <row r="84" spans="1:14" s="5" customFormat="1" ht="46.5">
      <c r="A84" s="1"/>
      <c r="B84" s="70" t="s">
        <v>32</v>
      </c>
      <c r="C84" s="1" t="s">
        <v>12</v>
      </c>
      <c r="D84" s="1"/>
      <c r="E84" s="1" t="s">
        <v>7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s="5" customFormat="1" ht="31.5" customHeight="1">
      <c r="A85" s="1"/>
      <c r="B85" s="86" t="s">
        <v>70</v>
      </c>
      <c r="C85" s="87" t="s">
        <v>12</v>
      </c>
      <c r="D85" s="1" t="s">
        <v>75</v>
      </c>
      <c r="E85" s="1" t="s">
        <v>68</v>
      </c>
      <c r="F85" s="37" t="s">
        <v>30</v>
      </c>
      <c r="G85" s="46">
        <f aca="true" t="shared" si="18" ref="G85:N85">G86</f>
        <v>173.29</v>
      </c>
      <c r="H85" s="46">
        <f t="shared" si="18"/>
        <v>20000</v>
      </c>
      <c r="I85" s="56">
        <f t="shared" si="18"/>
        <v>0</v>
      </c>
      <c r="J85" s="56">
        <f t="shared" si="18"/>
        <v>0</v>
      </c>
      <c r="K85" s="56">
        <f t="shared" si="18"/>
        <v>0</v>
      </c>
      <c r="L85" s="56">
        <f t="shared" si="18"/>
        <v>0</v>
      </c>
      <c r="M85" s="56">
        <f t="shared" si="18"/>
        <v>0</v>
      </c>
      <c r="N85" s="56">
        <f t="shared" si="18"/>
        <v>0</v>
      </c>
    </row>
    <row r="86" spans="1:14" s="22" customFormat="1" ht="31.5" customHeight="1">
      <c r="A86" s="1">
        <v>85</v>
      </c>
      <c r="B86" s="86"/>
      <c r="C86" s="87"/>
      <c r="D86" s="1" t="s">
        <v>81</v>
      </c>
      <c r="E86" s="41" t="s">
        <v>7</v>
      </c>
      <c r="F86" s="37" t="s">
        <v>30</v>
      </c>
      <c r="G86" s="37">
        <v>173.29</v>
      </c>
      <c r="H86" s="36">
        <v>20000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</row>
    <row r="87" spans="1:14" s="25" customFormat="1" ht="24" customHeight="1">
      <c r="A87" s="20"/>
      <c r="B87" s="23" t="s">
        <v>29</v>
      </c>
      <c r="C87" s="24"/>
      <c r="D87" s="24"/>
      <c r="E87" s="19" t="s">
        <v>7</v>
      </c>
      <c r="F87" s="28" t="s">
        <v>30</v>
      </c>
      <c r="G87" s="39">
        <f aca="true" t="shared" si="19" ref="G87:L87">G85</f>
        <v>173.29</v>
      </c>
      <c r="H87" s="39">
        <f t="shared" si="19"/>
        <v>20000</v>
      </c>
      <c r="I87" s="50">
        <f t="shared" si="19"/>
        <v>0</v>
      </c>
      <c r="J87" s="50">
        <f t="shared" si="19"/>
        <v>0</v>
      </c>
      <c r="K87" s="50">
        <f t="shared" si="19"/>
        <v>0</v>
      </c>
      <c r="L87" s="50">
        <f t="shared" si="19"/>
        <v>0</v>
      </c>
      <c r="M87" s="50">
        <f>M85</f>
        <v>0</v>
      </c>
      <c r="N87" s="50">
        <f>N85</f>
        <v>0</v>
      </c>
    </row>
    <row r="88" spans="1:14" s="30" customFormat="1" ht="21.75" customHeight="1">
      <c r="A88" s="29"/>
      <c r="B88" s="104" t="s">
        <v>74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63"/>
      <c r="N88" s="63"/>
    </row>
    <row r="89" spans="1:14" s="30" customFormat="1" ht="36" customHeight="1">
      <c r="A89" s="29"/>
      <c r="B89" s="105" t="s">
        <v>62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63"/>
      <c r="N89" s="63"/>
    </row>
    <row r="90" spans="1:14" s="31" customFormat="1" ht="93">
      <c r="A90" s="3"/>
      <c r="B90" s="32" t="s">
        <v>45</v>
      </c>
      <c r="C90" s="1" t="s">
        <v>25</v>
      </c>
      <c r="D90" s="1"/>
      <c r="E90" s="35" t="s">
        <v>52</v>
      </c>
      <c r="F90" s="35">
        <v>3</v>
      </c>
      <c r="G90" s="41">
        <v>5</v>
      </c>
      <c r="H90" s="35">
        <v>5</v>
      </c>
      <c r="I90" s="35">
        <v>6</v>
      </c>
      <c r="J90" s="35">
        <v>6</v>
      </c>
      <c r="K90" s="35">
        <v>7</v>
      </c>
      <c r="L90" s="35">
        <v>7</v>
      </c>
      <c r="M90" s="35">
        <v>7</v>
      </c>
      <c r="N90" s="35">
        <v>7</v>
      </c>
    </row>
    <row r="91" spans="1:14" s="31" customFormat="1" ht="108.75">
      <c r="A91" s="3"/>
      <c r="B91" s="32" t="s">
        <v>46</v>
      </c>
      <c r="C91" s="1" t="s">
        <v>25</v>
      </c>
      <c r="D91" s="1"/>
      <c r="E91" s="35" t="s">
        <v>94</v>
      </c>
      <c r="F91" s="35">
        <v>1015</v>
      </c>
      <c r="G91" s="41">
        <v>1670</v>
      </c>
      <c r="H91" s="35">
        <v>2300</v>
      </c>
      <c r="I91" s="35">
        <v>2900</v>
      </c>
      <c r="J91" s="35">
        <v>3800</v>
      </c>
      <c r="K91" s="35">
        <v>4300</v>
      </c>
      <c r="L91" s="35">
        <v>4600</v>
      </c>
      <c r="M91" s="35">
        <v>4600</v>
      </c>
      <c r="N91" s="35">
        <v>4600</v>
      </c>
    </row>
    <row r="92" spans="1:14" s="31" customFormat="1" ht="31.5" customHeight="1">
      <c r="A92" s="3"/>
      <c r="B92" s="106" t="s">
        <v>47</v>
      </c>
      <c r="C92" s="87" t="s">
        <v>25</v>
      </c>
      <c r="D92" s="1" t="s">
        <v>75</v>
      </c>
      <c r="E92" s="1" t="s">
        <v>68</v>
      </c>
      <c r="F92" s="37" t="s">
        <v>30</v>
      </c>
      <c r="G92" s="48">
        <f aca="true" t="shared" si="20" ref="G92:N92">G93</f>
        <v>0</v>
      </c>
      <c r="H92" s="48">
        <f t="shared" si="20"/>
        <v>0</v>
      </c>
      <c r="I92" s="48">
        <f t="shared" si="20"/>
        <v>0</v>
      </c>
      <c r="J92" s="48">
        <f t="shared" si="20"/>
        <v>0</v>
      </c>
      <c r="K92" s="48">
        <f t="shared" si="20"/>
        <v>0</v>
      </c>
      <c r="L92" s="47">
        <f t="shared" si="20"/>
        <v>100000</v>
      </c>
      <c r="M92" s="47">
        <f t="shared" si="20"/>
        <v>100000</v>
      </c>
      <c r="N92" s="47">
        <f t="shared" si="20"/>
        <v>100000</v>
      </c>
    </row>
    <row r="93" spans="1:14" s="31" customFormat="1" ht="31.5" customHeight="1">
      <c r="A93" s="3"/>
      <c r="B93" s="106"/>
      <c r="C93" s="87"/>
      <c r="D93" s="1" t="s">
        <v>81</v>
      </c>
      <c r="E93" s="41" t="s">
        <v>7</v>
      </c>
      <c r="F93" s="37" t="s">
        <v>30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37">
        <v>100000</v>
      </c>
      <c r="M93" s="37">
        <v>100000</v>
      </c>
      <c r="N93" s="37">
        <v>100000</v>
      </c>
    </row>
    <row r="94" spans="1:14" s="25" customFormat="1" ht="24" customHeight="1">
      <c r="A94" s="20"/>
      <c r="B94" s="23" t="s">
        <v>76</v>
      </c>
      <c r="C94" s="1"/>
      <c r="D94" s="1"/>
      <c r="E94" s="19" t="s">
        <v>7</v>
      </c>
      <c r="F94" s="28" t="s">
        <v>30</v>
      </c>
      <c r="G94" s="50">
        <f aca="true" t="shared" si="21" ref="G94:L94">G92</f>
        <v>0</v>
      </c>
      <c r="H94" s="50">
        <v>0</v>
      </c>
      <c r="I94" s="50">
        <v>0</v>
      </c>
      <c r="J94" s="50">
        <f t="shared" si="21"/>
        <v>0</v>
      </c>
      <c r="K94" s="50">
        <f t="shared" si="21"/>
        <v>0</v>
      </c>
      <c r="L94" s="39">
        <f t="shared" si="21"/>
        <v>100000</v>
      </c>
      <c r="M94" s="39">
        <f>M92</f>
        <v>100000</v>
      </c>
      <c r="N94" s="39">
        <f>N92</f>
        <v>100000</v>
      </c>
    </row>
    <row r="95" spans="1:14" s="53" customFormat="1" ht="24" customHeight="1">
      <c r="A95" s="33"/>
      <c r="B95" s="34" t="s">
        <v>48</v>
      </c>
      <c r="C95" s="34" t="s">
        <v>49</v>
      </c>
      <c r="D95" s="34"/>
      <c r="E95" s="19" t="s">
        <v>7</v>
      </c>
      <c r="F95" s="42" t="s">
        <v>30</v>
      </c>
      <c r="G95" s="51">
        <f aca="true" t="shared" si="22" ref="G95:N95">G47+G64+G80+G87+G94</f>
        <v>83264971.89</v>
      </c>
      <c r="H95" s="52">
        <f t="shared" si="22"/>
        <v>86926452.02000001</v>
      </c>
      <c r="I95" s="52">
        <f t="shared" si="22"/>
        <v>78524218.36</v>
      </c>
      <c r="J95" s="52">
        <f t="shared" si="22"/>
        <v>101081434.9</v>
      </c>
      <c r="K95" s="52">
        <f t="shared" si="22"/>
        <v>110751428.35999998</v>
      </c>
      <c r="L95" s="52">
        <f t="shared" si="22"/>
        <v>125028628.16000001</v>
      </c>
      <c r="M95" s="52">
        <f t="shared" si="22"/>
        <v>100610309.97999999</v>
      </c>
      <c r="N95" s="52">
        <f t="shared" si="22"/>
        <v>99793891.77000001</v>
      </c>
    </row>
    <row r="96" spans="1:14" ht="21" customHeight="1">
      <c r="A96" s="14"/>
      <c r="B96" s="107"/>
      <c r="C96" s="87" t="s">
        <v>25</v>
      </c>
      <c r="D96" s="1" t="s">
        <v>75</v>
      </c>
      <c r="E96" s="1" t="s">
        <v>68</v>
      </c>
      <c r="F96" s="37" t="s">
        <v>30</v>
      </c>
      <c r="G96" s="48">
        <f aca="true" t="shared" si="23" ref="G96:N96">G98+G97</f>
        <v>271279.08</v>
      </c>
      <c r="H96" s="48">
        <f t="shared" si="23"/>
        <v>384646.72</v>
      </c>
      <c r="I96" s="48">
        <f t="shared" si="23"/>
        <v>460941.63</v>
      </c>
      <c r="J96" s="48">
        <f t="shared" si="23"/>
        <v>300964.45</v>
      </c>
      <c r="K96" s="48">
        <f t="shared" si="23"/>
        <v>410299.03</v>
      </c>
      <c r="L96" s="48">
        <f t="shared" si="23"/>
        <v>603890.1699999999</v>
      </c>
      <c r="M96" s="48">
        <f t="shared" si="23"/>
        <v>604404.8</v>
      </c>
      <c r="N96" s="48">
        <f t="shared" si="23"/>
        <v>606968.9199999999</v>
      </c>
    </row>
    <row r="97" spans="1:14" ht="21" customHeight="1">
      <c r="A97" s="14"/>
      <c r="B97" s="107"/>
      <c r="C97" s="87"/>
      <c r="D97" s="1" t="s">
        <v>80</v>
      </c>
      <c r="E97" s="1" t="s">
        <v>68</v>
      </c>
      <c r="F97" s="37" t="s">
        <v>30</v>
      </c>
      <c r="G97" s="48">
        <f aca="true" t="shared" si="24" ref="G97:N97">G26+G42</f>
        <v>120038.81</v>
      </c>
      <c r="H97" s="48">
        <f t="shared" si="24"/>
        <v>179219.72</v>
      </c>
      <c r="I97" s="48">
        <f t="shared" si="24"/>
        <v>220941.63</v>
      </c>
      <c r="J97" s="48">
        <f t="shared" si="24"/>
        <v>153964.45</v>
      </c>
      <c r="K97" s="48">
        <f t="shared" si="24"/>
        <v>154299.03</v>
      </c>
      <c r="L97" s="48">
        <f t="shared" si="24"/>
        <v>173890.16999999998</v>
      </c>
      <c r="M97" s="48">
        <f t="shared" si="24"/>
        <v>174404.8</v>
      </c>
      <c r="N97" s="48">
        <f t="shared" si="24"/>
        <v>176968.91999999998</v>
      </c>
    </row>
    <row r="98" spans="1:14" ht="21" customHeight="1">
      <c r="A98" s="14"/>
      <c r="B98" s="107"/>
      <c r="C98" s="87"/>
      <c r="D98" s="1" t="s">
        <v>81</v>
      </c>
      <c r="E98" s="41" t="s">
        <v>7</v>
      </c>
      <c r="F98" s="37" t="s">
        <v>30</v>
      </c>
      <c r="G98" s="48">
        <f aca="true" t="shared" si="25" ref="G98:N98">G93+G27+G43</f>
        <v>151240.27000000002</v>
      </c>
      <c r="H98" s="48">
        <f t="shared" si="25"/>
        <v>205427</v>
      </c>
      <c r="I98" s="48">
        <f t="shared" si="25"/>
        <v>240000</v>
      </c>
      <c r="J98" s="48">
        <f t="shared" si="25"/>
        <v>147000</v>
      </c>
      <c r="K98" s="48">
        <f t="shared" si="25"/>
        <v>256000</v>
      </c>
      <c r="L98" s="48">
        <f t="shared" si="25"/>
        <v>430000</v>
      </c>
      <c r="M98" s="48">
        <f t="shared" si="25"/>
        <v>430000</v>
      </c>
      <c r="N98" s="48">
        <f t="shared" si="25"/>
        <v>430000</v>
      </c>
    </row>
    <row r="99" spans="1:14" ht="21" customHeight="1">
      <c r="A99" s="14"/>
      <c r="B99" s="107"/>
      <c r="C99" s="87" t="s">
        <v>85</v>
      </c>
      <c r="D99" s="1" t="s">
        <v>75</v>
      </c>
      <c r="E99" s="1" t="s">
        <v>68</v>
      </c>
      <c r="F99" s="37" t="s">
        <v>30</v>
      </c>
      <c r="G99" s="48">
        <f aca="true" t="shared" si="26" ref="G99:N99">SUM(G100:G101)</f>
        <v>54604120.72</v>
      </c>
      <c r="H99" s="48">
        <f t="shared" si="26"/>
        <v>58435887.46</v>
      </c>
      <c r="I99" s="48">
        <f t="shared" si="26"/>
        <v>53627422.65</v>
      </c>
      <c r="J99" s="48">
        <f t="shared" si="26"/>
        <v>58194887.989999995</v>
      </c>
      <c r="K99" s="48">
        <f t="shared" si="26"/>
        <v>59184153.43</v>
      </c>
      <c r="L99" s="48">
        <f t="shared" si="26"/>
        <v>62107583.9</v>
      </c>
      <c r="M99" s="48">
        <f t="shared" si="26"/>
        <v>51554484.18</v>
      </c>
      <c r="N99" s="48">
        <f t="shared" si="26"/>
        <v>50735501.85</v>
      </c>
    </row>
    <row r="100" spans="1:14" ht="21" customHeight="1">
      <c r="A100" s="14"/>
      <c r="B100" s="107"/>
      <c r="C100" s="87"/>
      <c r="D100" s="1" t="s">
        <v>80</v>
      </c>
      <c r="E100" s="1" t="s">
        <v>68</v>
      </c>
      <c r="F100" s="37" t="s">
        <v>30</v>
      </c>
      <c r="G100" s="48">
        <f aca="true" t="shared" si="27" ref="G100:N101">G34</f>
        <v>3795000</v>
      </c>
      <c r="H100" s="48">
        <f t="shared" si="27"/>
        <v>4000470</v>
      </c>
      <c r="I100" s="48">
        <f t="shared" si="27"/>
        <v>3751070</v>
      </c>
      <c r="J100" s="48">
        <f t="shared" si="27"/>
        <v>4029575.05</v>
      </c>
      <c r="K100" s="48">
        <f t="shared" si="27"/>
        <v>4191381.46</v>
      </c>
      <c r="L100" s="48">
        <f t="shared" si="27"/>
        <v>4767076</v>
      </c>
      <c r="M100" s="48">
        <f t="shared" si="27"/>
        <v>4467076</v>
      </c>
      <c r="N100" s="48">
        <f t="shared" si="27"/>
        <v>4467076</v>
      </c>
    </row>
    <row r="101" spans="1:14" ht="21" customHeight="1">
      <c r="A101" s="14"/>
      <c r="B101" s="107"/>
      <c r="C101" s="87"/>
      <c r="D101" s="1" t="s">
        <v>81</v>
      </c>
      <c r="E101" s="41" t="s">
        <v>7</v>
      </c>
      <c r="F101" s="37" t="s">
        <v>30</v>
      </c>
      <c r="G101" s="48">
        <f t="shared" si="27"/>
        <v>50809120.72</v>
      </c>
      <c r="H101" s="48">
        <f t="shared" si="27"/>
        <v>54435417.46</v>
      </c>
      <c r="I101" s="48">
        <f t="shared" si="27"/>
        <v>49876352.65</v>
      </c>
      <c r="J101" s="48">
        <f t="shared" si="27"/>
        <v>54165312.94</v>
      </c>
      <c r="K101" s="48">
        <f t="shared" si="27"/>
        <v>54992771.97</v>
      </c>
      <c r="L101" s="48">
        <f t="shared" si="27"/>
        <v>57340507.9</v>
      </c>
      <c r="M101" s="48">
        <f t="shared" si="27"/>
        <v>47087408.18</v>
      </c>
      <c r="N101" s="48">
        <f t="shared" si="27"/>
        <v>46268425.85</v>
      </c>
    </row>
    <row r="102" spans="1:14" ht="21" customHeight="1">
      <c r="A102" s="14"/>
      <c r="B102" s="107"/>
      <c r="C102" s="87" t="s">
        <v>12</v>
      </c>
      <c r="D102" s="1" t="s">
        <v>75</v>
      </c>
      <c r="E102" s="1" t="s">
        <v>68</v>
      </c>
      <c r="F102" s="37" t="s">
        <v>30</v>
      </c>
      <c r="G102" s="48">
        <f aca="true" t="shared" si="28" ref="G102:N102">SUM(G103:G105)</f>
        <v>27128337.29</v>
      </c>
      <c r="H102" s="48">
        <f t="shared" si="28"/>
        <v>26857021.130000003</v>
      </c>
      <c r="I102" s="48">
        <f t="shared" si="28"/>
        <v>23931854.080000002</v>
      </c>
      <c r="J102" s="48">
        <f t="shared" si="28"/>
        <v>39622249.13</v>
      </c>
      <c r="K102" s="48">
        <f t="shared" si="28"/>
        <v>46547015.9</v>
      </c>
      <c r="L102" s="48">
        <f t="shared" si="28"/>
        <v>52289314.45</v>
      </c>
      <c r="M102" s="48">
        <f t="shared" si="28"/>
        <v>44981421</v>
      </c>
      <c r="N102" s="48">
        <f t="shared" si="28"/>
        <v>44981421</v>
      </c>
    </row>
    <row r="103" spans="1:14" ht="21" customHeight="1">
      <c r="A103" s="14"/>
      <c r="B103" s="107"/>
      <c r="C103" s="87"/>
      <c r="D103" s="1" t="s">
        <v>80</v>
      </c>
      <c r="E103" s="1" t="s">
        <v>68</v>
      </c>
      <c r="F103" s="37" t="s">
        <v>30</v>
      </c>
      <c r="G103" s="48">
        <f aca="true" t="shared" si="29" ref="G103:N103">G29+G45</f>
        <v>133207.62</v>
      </c>
      <c r="H103" s="48">
        <f t="shared" si="29"/>
        <v>194800</v>
      </c>
      <c r="I103" s="48">
        <f t="shared" si="29"/>
        <v>203487.2</v>
      </c>
      <c r="J103" s="48">
        <f t="shared" si="29"/>
        <v>165480.13</v>
      </c>
      <c r="K103" s="48">
        <f t="shared" si="29"/>
        <v>151852.65</v>
      </c>
      <c r="L103" s="48">
        <f t="shared" si="29"/>
        <v>179600</v>
      </c>
      <c r="M103" s="48">
        <f t="shared" si="29"/>
        <v>179600</v>
      </c>
      <c r="N103" s="48">
        <f t="shared" si="29"/>
        <v>179600</v>
      </c>
    </row>
    <row r="104" spans="1:14" ht="21" customHeight="1">
      <c r="A104" s="14"/>
      <c r="B104" s="107"/>
      <c r="C104" s="87"/>
      <c r="D104" s="1" t="s">
        <v>81</v>
      </c>
      <c r="E104" s="41" t="s">
        <v>7</v>
      </c>
      <c r="F104" s="37" t="s">
        <v>30</v>
      </c>
      <c r="G104" s="48">
        <f>G30+G37+G46+G73+G86</f>
        <v>25015129.669999998</v>
      </c>
      <c r="H104" s="48">
        <f>H30+H37+H46+H73+H86</f>
        <v>25298131.130000003</v>
      </c>
      <c r="I104" s="48">
        <f aca="true" t="shared" si="30" ref="I104:N104">I30+I37+I46+I73+I86+I76</f>
        <v>22270776.880000003</v>
      </c>
      <c r="J104" s="48">
        <f t="shared" si="30"/>
        <v>37785149</v>
      </c>
      <c r="K104" s="48">
        <f t="shared" si="30"/>
        <v>44726783.25</v>
      </c>
      <c r="L104" s="48">
        <f t="shared" si="30"/>
        <v>50289014.45</v>
      </c>
      <c r="M104" s="48">
        <f t="shared" si="30"/>
        <v>43000501</v>
      </c>
      <c r="N104" s="48">
        <f t="shared" si="30"/>
        <v>43000501</v>
      </c>
    </row>
    <row r="105" spans="1:14" ht="33.75" customHeight="1">
      <c r="A105" s="14"/>
      <c r="B105" s="107"/>
      <c r="C105" s="87"/>
      <c r="D105" s="1" t="s">
        <v>83</v>
      </c>
      <c r="E105" s="1" t="s">
        <v>7</v>
      </c>
      <c r="F105" s="42" t="s">
        <v>30</v>
      </c>
      <c r="G105" s="64">
        <f>G74</f>
        <v>1980000</v>
      </c>
      <c r="H105" s="64">
        <f>H74</f>
        <v>1364090</v>
      </c>
      <c r="I105" s="64">
        <f aca="true" t="shared" si="31" ref="I105:N105">I74+I77</f>
        <v>1457590</v>
      </c>
      <c r="J105" s="64">
        <f t="shared" si="31"/>
        <v>1671620</v>
      </c>
      <c r="K105" s="64">
        <f t="shared" si="31"/>
        <v>1668380</v>
      </c>
      <c r="L105" s="64">
        <f t="shared" si="31"/>
        <v>1820700</v>
      </c>
      <c r="M105" s="64">
        <f t="shared" si="31"/>
        <v>1801320</v>
      </c>
      <c r="N105" s="64">
        <f t="shared" si="31"/>
        <v>1801320</v>
      </c>
    </row>
    <row r="106" spans="1:14" ht="18.75" customHeight="1">
      <c r="A106" s="14"/>
      <c r="B106" s="107"/>
      <c r="C106" s="87" t="s">
        <v>84</v>
      </c>
      <c r="D106" s="1" t="s">
        <v>75</v>
      </c>
      <c r="E106" s="1" t="s">
        <v>68</v>
      </c>
      <c r="F106" s="37" t="s">
        <v>30</v>
      </c>
      <c r="G106" s="64">
        <f aca="true" t="shared" si="32" ref="G106:N106">G107</f>
        <v>736234.8</v>
      </c>
      <c r="H106" s="64">
        <f t="shared" si="32"/>
        <v>748896.71</v>
      </c>
      <c r="I106" s="48">
        <f t="shared" si="32"/>
        <v>0</v>
      </c>
      <c r="J106" s="48">
        <f t="shared" si="32"/>
        <v>0</v>
      </c>
      <c r="K106" s="48">
        <f t="shared" si="32"/>
        <v>0</v>
      </c>
      <c r="L106" s="48">
        <f t="shared" si="32"/>
        <v>0</v>
      </c>
      <c r="M106" s="48">
        <f t="shared" si="32"/>
        <v>0</v>
      </c>
      <c r="N106" s="48">
        <f t="shared" si="32"/>
        <v>0</v>
      </c>
    </row>
    <row r="107" spans="1:14" ht="18.75" customHeight="1">
      <c r="A107" s="14"/>
      <c r="B107" s="107"/>
      <c r="C107" s="87"/>
      <c r="D107" s="1" t="s">
        <v>81</v>
      </c>
      <c r="E107" s="41" t="s">
        <v>7</v>
      </c>
      <c r="F107" s="37" t="s">
        <v>30</v>
      </c>
      <c r="G107" s="64">
        <f aca="true" t="shared" si="33" ref="G107:N107">G39</f>
        <v>736234.8</v>
      </c>
      <c r="H107" s="64">
        <f t="shared" si="33"/>
        <v>748896.71</v>
      </c>
      <c r="I107" s="48">
        <f t="shared" si="33"/>
        <v>0</v>
      </c>
      <c r="J107" s="48">
        <f t="shared" si="33"/>
        <v>0</v>
      </c>
      <c r="K107" s="48">
        <f t="shared" si="33"/>
        <v>0</v>
      </c>
      <c r="L107" s="48">
        <f t="shared" si="33"/>
        <v>0</v>
      </c>
      <c r="M107" s="48">
        <f t="shared" si="33"/>
        <v>0</v>
      </c>
      <c r="N107" s="48">
        <f t="shared" si="33"/>
        <v>0</v>
      </c>
    </row>
    <row r="108" spans="1:14" ht="33" customHeight="1">
      <c r="A108" s="14"/>
      <c r="B108" s="107"/>
      <c r="C108" s="87" t="s">
        <v>26</v>
      </c>
      <c r="D108" s="1" t="s">
        <v>75</v>
      </c>
      <c r="E108" s="1" t="s">
        <v>7</v>
      </c>
      <c r="F108" s="42" t="s">
        <v>30</v>
      </c>
      <c r="G108" s="48">
        <f>G110</f>
        <v>525000</v>
      </c>
      <c r="H108" s="48">
        <f>H110</f>
        <v>500000</v>
      </c>
      <c r="I108" s="48">
        <f>I110</f>
        <v>504000</v>
      </c>
      <c r="J108" s="48">
        <f>J110+J109</f>
        <v>2963333.33</v>
      </c>
      <c r="K108" s="48">
        <f>K110+K109</f>
        <v>3068730</v>
      </c>
      <c r="L108" s="48">
        <f>L110+L109</f>
        <v>4337988.32</v>
      </c>
      <c r="M108" s="48">
        <f>M110+M109</f>
        <v>1550000</v>
      </c>
      <c r="N108" s="48">
        <f>N110+N109</f>
        <v>1550000</v>
      </c>
    </row>
    <row r="109" spans="1:14" ht="33" customHeight="1">
      <c r="A109" s="14"/>
      <c r="B109" s="107"/>
      <c r="C109" s="87"/>
      <c r="D109" s="1" t="s">
        <v>80</v>
      </c>
      <c r="E109" s="1" t="s">
        <v>68</v>
      </c>
      <c r="F109" s="37" t="s">
        <v>30</v>
      </c>
      <c r="G109" s="48">
        <f aca="true" t="shared" si="34" ref="G109:N109">G55+G52</f>
        <v>0</v>
      </c>
      <c r="H109" s="48">
        <f t="shared" si="34"/>
        <v>0</v>
      </c>
      <c r="I109" s="48">
        <f t="shared" si="34"/>
        <v>0</v>
      </c>
      <c r="J109" s="48">
        <f t="shared" si="34"/>
        <v>1646700</v>
      </c>
      <c r="K109" s="48">
        <f t="shared" si="34"/>
        <v>0</v>
      </c>
      <c r="L109" s="48">
        <f t="shared" si="34"/>
        <v>0</v>
      </c>
      <c r="M109" s="48">
        <f t="shared" si="34"/>
        <v>0</v>
      </c>
      <c r="N109" s="48">
        <f t="shared" si="34"/>
        <v>0</v>
      </c>
    </row>
    <row r="110" spans="1:14" ht="33" customHeight="1">
      <c r="A110" s="13"/>
      <c r="B110" s="107"/>
      <c r="C110" s="87"/>
      <c r="D110" s="1" t="s">
        <v>81</v>
      </c>
      <c r="E110" s="1" t="s">
        <v>7</v>
      </c>
      <c r="F110" s="42" t="s">
        <v>30</v>
      </c>
      <c r="G110" s="48">
        <f>G56</f>
        <v>525000</v>
      </c>
      <c r="H110" s="57">
        <f>H56</f>
        <v>500000</v>
      </c>
      <c r="I110" s="57">
        <f>I56</f>
        <v>504000</v>
      </c>
      <c r="J110" s="57">
        <f>J56+J53</f>
        <v>1316633.33</v>
      </c>
      <c r="K110" s="57">
        <f>K56+K53</f>
        <v>3068730</v>
      </c>
      <c r="L110" s="57">
        <f>L56+L53+L79</f>
        <v>4337988.32</v>
      </c>
      <c r="M110" s="57">
        <f>M56+M53</f>
        <v>1550000</v>
      </c>
      <c r="N110" s="57">
        <f>N56+N53</f>
        <v>1550000</v>
      </c>
    </row>
    <row r="111" spans="2:14" ht="27.75" customHeight="1">
      <c r="B111" s="112"/>
      <c r="C111" s="87" t="s">
        <v>99</v>
      </c>
      <c r="D111" s="1" t="s">
        <v>75</v>
      </c>
      <c r="E111" s="1" t="s">
        <v>7</v>
      </c>
      <c r="F111" s="37" t="s">
        <v>30</v>
      </c>
      <c r="G111" s="48">
        <v>0</v>
      </c>
      <c r="H111" s="57">
        <v>0</v>
      </c>
      <c r="I111" s="57">
        <v>0</v>
      </c>
      <c r="J111" s="57">
        <v>0</v>
      </c>
      <c r="K111" s="57">
        <f>K125+K126</f>
        <v>1541230</v>
      </c>
      <c r="L111" s="57">
        <f>L125+L126+L124</f>
        <v>5689851.32</v>
      </c>
      <c r="M111" s="57">
        <f>M125+M126</f>
        <v>1920000</v>
      </c>
      <c r="N111" s="57">
        <f>N125+N126</f>
        <v>1920000</v>
      </c>
    </row>
    <row r="112" spans="2:14" ht="15.75" customHeight="1" hidden="1">
      <c r="B112" s="112"/>
      <c r="C112" s="113"/>
      <c r="D112" s="73"/>
      <c r="E112" s="73"/>
      <c r="F112" s="74"/>
      <c r="G112" s="48"/>
      <c r="H112" s="48"/>
      <c r="I112" s="48"/>
      <c r="J112" s="48"/>
      <c r="K112" s="48"/>
      <c r="L112" s="48"/>
      <c r="M112" s="48"/>
      <c r="N112" s="48"/>
    </row>
    <row r="113" spans="2:14" ht="15.75" customHeight="1" hidden="1">
      <c r="B113" s="112"/>
      <c r="C113" s="113"/>
      <c r="D113" s="1" t="s">
        <v>81</v>
      </c>
      <c r="E113" s="73"/>
      <c r="F113" s="74"/>
      <c r="G113" s="48">
        <f aca="true" t="shared" si="35" ref="G113:N113">G98+G101+G104+G107+G110</f>
        <v>77236725.46</v>
      </c>
      <c r="H113" s="48">
        <f t="shared" si="35"/>
        <v>81187872.3</v>
      </c>
      <c r="I113" s="48">
        <f t="shared" si="35"/>
        <v>72891129.53</v>
      </c>
      <c r="J113" s="48">
        <f t="shared" si="35"/>
        <v>93414095.27</v>
      </c>
      <c r="K113" s="48">
        <f t="shared" si="35"/>
        <v>103044285.22</v>
      </c>
      <c r="L113" s="48">
        <f t="shared" si="35"/>
        <v>112397510.66999999</v>
      </c>
      <c r="M113" s="48">
        <f t="shared" si="35"/>
        <v>92067909.18</v>
      </c>
      <c r="N113" s="48">
        <f t="shared" si="35"/>
        <v>91248926.85</v>
      </c>
    </row>
    <row r="114" spans="2:14" ht="15.75" customHeight="1" hidden="1">
      <c r="B114" s="112"/>
      <c r="C114" s="113"/>
      <c r="D114" s="1" t="s">
        <v>80</v>
      </c>
      <c r="E114" s="73"/>
      <c r="F114" s="74"/>
      <c r="G114" s="48">
        <f aca="true" t="shared" si="36" ref="G114:N114">G97+G100+G103</f>
        <v>4048246.43</v>
      </c>
      <c r="H114" s="48">
        <f t="shared" si="36"/>
        <v>4374489.720000001</v>
      </c>
      <c r="I114" s="48">
        <f t="shared" si="36"/>
        <v>4175498.83</v>
      </c>
      <c r="J114" s="48">
        <f t="shared" si="36"/>
        <v>4349019.63</v>
      </c>
      <c r="K114" s="48">
        <f t="shared" si="36"/>
        <v>4497533.140000001</v>
      </c>
      <c r="L114" s="48">
        <f t="shared" si="36"/>
        <v>5120566.17</v>
      </c>
      <c r="M114" s="48">
        <f t="shared" si="36"/>
        <v>4821080.8</v>
      </c>
      <c r="N114" s="48">
        <f t="shared" si="36"/>
        <v>4823644.92</v>
      </c>
    </row>
    <row r="115" spans="2:14" ht="31.5" customHeight="1" hidden="1">
      <c r="B115" s="112"/>
      <c r="C115" s="113"/>
      <c r="D115" s="1" t="s">
        <v>83</v>
      </c>
      <c r="E115" s="73"/>
      <c r="F115" s="74"/>
      <c r="G115" s="48">
        <f aca="true" t="shared" si="37" ref="G115:N115">G105</f>
        <v>1980000</v>
      </c>
      <c r="H115" s="48">
        <f t="shared" si="37"/>
        <v>1364090</v>
      </c>
      <c r="I115" s="48">
        <f t="shared" si="37"/>
        <v>1457590</v>
      </c>
      <c r="J115" s="48">
        <f t="shared" si="37"/>
        <v>1671620</v>
      </c>
      <c r="K115" s="48">
        <f t="shared" si="37"/>
        <v>1668380</v>
      </c>
      <c r="L115" s="48">
        <f t="shared" si="37"/>
        <v>1820700</v>
      </c>
      <c r="M115" s="48">
        <f t="shared" si="37"/>
        <v>1801320</v>
      </c>
      <c r="N115" s="48">
        <f t="shared" si="37"/>
        <v>1801320</v>
      </c>
    </row>
    <row r="116" spans="2:14" ht="15.75" customHeight="1" hidden="1">
      <c r="B116" s="112"/>
      <c r="C116" s="113"/>
      <c r="D116" s="73"/>
      <c r="E116" s="73"/>
      <c r="F116" s="74"/>
      <c r="G116" s="48"/>
      <c r="H116" s="57"/>
      <c r="I116" s="57"/>
      <c r="J116" s="57"/>
      <c r="K116" s="57"/>
      <c r="L116" s="57"/>
      <c r="M116" s="57"/>
      <c r="N116" s="57"/>
    </row>
    <row r="117" spans="2:14" ht="15.75" customHeight="1" hidden="1">
      <c r="B117" s="112"/>
      <c r="C117" s="113"/>
      <c r="D117" s="73"/>
      <c r="E117" s="73"/>
      <c r="F117" s="74"/>
      <c r="G117" s="48"/>
      <c r="H117" s="57"/>
      <c r="I117" s="57"/>
      <c r="J117" s="57"/>
      <c r="K117" s="57"/>
      <c r="L117" s="57"/>
      <c r="M117" s="57"/>
      <c r="N117" s="57"/>
    </row>
    <row r="118" spans="2:14" ht="15.75" customHeight="1" hidden="1">
      <c r="B118" s="112"/>
      <c r="C118" s="113"/>
      <c r="D118" s="1" t="s">
        <v>81</v>
      </c>
      <c r="E118" s="73"/>
      <c r="F118" s="74"/>
      <c r="G118" s="48">
        <f aca="true" t="shared" si="38" ref="G118:N118">G27+G30+G35+G37+G39+G43+G46</f>
        <v>59290594.74</v>
      </c>
      <c r="H118" s="48">
        <f t="shared" si="38"/>
        <v>59670021.52</v>
      </c>
      <c r="I118" s="48">
        <f t="shared" si="38"/>
        <v>50197025.86</v>
      </c>
      <c r="J118" s="48">
        <f t="shared" si="38"/>
        <v>54582312.94</v>
      </c>
      <c r="K118" s="48">
        <f t="shared" si="38"/>
        <v>55365229.76</v>
      </c>
      <c r="L118" s="48">
        <f t="shared" si="38"/>
        <v>57940507.9</v>
      </c>
      <c r="M118" s="48">
        <f t="shared" si="38"/>
        <v>47687408.18</v>
      </c>
      <c r="N118" s="48">
        <f t="shared" si="38"/>
        <v>46868425.85</v>
      </c>
    </row>
    <row r="119" spans="2:14" ht="15.75" customHeight="1" hidden="1">
      <c r="B119" s="112"/>
      <c r="C119" s="113"/>
      <c r="D119" s="1" t="s">
        <v>80</v>
      </c>
      <c r="E119" s="73"/>
      <c r="F119" s="74"/>
      <c r="G119" s="48">
        <f aca="true" t="shared" si="39" ref="G119:N119">G26+G29+G34+G42+G45</f>
        <v>4048246.4299999997</v>
      </c>
      <c r="H119" s="48">
        <f t="shared" si="39"/>
        <v>4374489.72</v>
      </c>
      <c r="I119" s="48">
        <f t="shared" si="39"/>
        <v>4175498.83</v>
      </c>
      <c r="J119" s="48">
        <f t="shared" si="39"/>
        <v>4349019.63</v>
      </c>
      <c r="K119" s="48">
        <f t="shared" si="39"/>
        <v>4497533.140000001</v>
      </c>
      <c r="L119" s="48">
        <f t="shared" si="39"/>
        <v>5120566.17</v>
      </c>
      <c r="M119" s="48">
        <f t="shared" si="39"/>
        <v>4821080.8</v>
      </c>
      <c r="N119" s="48">
        <f t="shared" si="39"/>
        <v>4823644.92</v>
      </c>
    </row>
    <row r="120" spans="2:14" ht="31.5" customHeight="1" hidden="1">
      <c r="B120" s="112"/>
      <c r="C120" s="113"/>
      <c r="D120" s="1" t="s">
        <v>83</v>
      </c>
      <c r="E120" s="73"/>
      <c r="F120" s="74"/>
      <c r="G120" s="48"/>
      <c r="H120" s="57"/>
      <c r="I120" s="57"/>
      <c r="J120" s="57"/>
      <c r="K120" s="57"/>
      <c r="L120" s="57"/>
      <c r="M120" s="57"/>
      <c r="N120" s="57"/>
    </row>
    <row r="121" spans="2:14" ht="15.75" customHeight="1" hidden="1">
      <c r="B121" s="112"/>
      <c r="C121" s="113"/>
      <c r="D121" s="73"/>
      <c r="E121" s="73"/>
      <c r="F121" s="74"/>
      <c r="G121" s="48"/>
      <c r="H121" s="57"/>
      <c r="I121" s="57"/>
      <c r="J121" s="57"/>
      <c r="K121" s="57"/>
      <c r="L121" s="57"/>
      <c r="M121" s="57"/>
      <c r="N121" s="57"/>
    </row>
    <row r="122" spans="2:14" ht="15.75" customHeight="1" hidden="1">
      <c r="B122" s="112"/>
      <c r="C122" s="113"/>
      <c r="D122" s="73"/>
      <c r="E122" s="73"/>
      <c r="F122" s="74"/>
      <c r="G122" s="48"/>
      <c r="H122" s="57"/>
      <c r="I122" s="57"/>
      <c r="J122" s="57"/>
      <c r="K122" s="57"/>
      <c r="L122" s="57"/>
      <c r="M122" s="57"/>
      <c r="N122" s="57"/>
    </row>
    <row r="123" spans="2:14" ht="15.75" customHeight="1" hidden="1">
      <c r="B123" s="112"/>
      <c r="C123" s="113"/>
      <c r="D123" s="73"/>
      <c r="E123" s="73"/>
      <c r="F123" s="74"/>
      <c r="G123" s="48"/>
      <c r="H123" s="57"/>
      <c r="I123" s="57"/>
      <c r="J123" s="57"/>
      <c r="K123" s="57"/>
      <c r="L123" s="57"/>
      <c r="M123" s="57"/>
      <c r="N123" s="57"/>
    </row>
    <row r="124" spans="2:14" ht="30" customHeight="1">
      <c r="B124" s="112"/>
      <c r="C124" s="113"/>
      <c r="D124" s="85" t="s">
        <v>106</v>
      </c>
      <c r="E124" s="35" t="s">
        <v>7</v>
      </c>
      <c r="F124" s="35" t="s">
        <v>30</v>
      </c>
      <c r="G124" s="48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f aca="true" t="shared" si="40" ref="L124:N125">L61</f>
        <v>29090</v>
      </c>
      <c r="M124" s="57">
        <f t="shared" si="40"/>
        <v>0</v>
      </c>
      <c r="N124" s="57">
        <f t="shared" si="40"/>
        <v>0</v>
      </c>
    </row>
    <row r="125" spans="2:14" ht="24.75" customHeight="1">
      <c r="B125" s="112"/>
      <c r="C125" s="113"/>
      <c r="D125" s="35" t="s">
        <v>80</v>
      </c>
      <c r="E125" s="35" t="s">
        <v>7</v>
      </c>
      <c r="F125" s="35" t="s">
        <v>30</v>
      </c>
      <c r="G125" s="48">
        <v>0</v>
      </c>
      <c r="H125" s="57">
        <v>0</v>
      </c>
      <c r="I125" s="57">
        <v>0</v>
      </c>
      <c r="J125" s="57">
        <v>0</v>
      </c>
      <c r="K125" s="57">
        <f>K62</f>
        <v>400000</v>
      </c>
      <c r="L125" s="57">
        <f t="shared" si="40"/>
        <v>3514571.64</v>
      </c>
      <c r="M125" s="57">
        <f t="shared" si="40"/>
        <v>0</v>
      </c>
      <c r="N125" s="57">
        <f t="shared" si="40"/>
        <v>0</v>
      </c>
    </row>
    <row r="126" spans="2:14" ht="24" customHeight="1">
      <c r="B126" s="112"/>
      <c r="C126" s="113"/>
      <c r="D126" s="35" t="s">
        <v>81</v>
      </c>
      <c r="E126" s="35" t="s">
        <v>7</v>
      </c>
      <c r="F126" s="35" t="s">
        <v>30</v>
      </c>
      <c r="G126" s="48">
        <v>0</v>
      </c>
      <c r="H126" s="48">
        <v>0</v>
      </c>
      <c r="I126" s="48">
        <v>0</v>
      </c>
      <c r="J126" s="48">
        <v>0</v>
      </c>
      <c r="K126" s="48">
        <f>K63+K59</f>
        <v>1141230</v>
      </c>
      <c r="L126" s="48">
        <f>L63+L59</f>
        <v>2146189.68</v>
      </c>
      <c r="M126" s="48">
        <f>M63+M59</f>
        <v>1920000</v>
      </c>
      <c r="N126" s="48">
        <f>N63+N59</f>
        <v>1920000</v>
      </c>
    </row>
    <row r="127" spans="7:12" ht="15">
      <c r="G127" s="54"/>
      <c r="H127" s="54"/>
      <c r="I127" s="54"/>
      <c r="J127" s="54"/>
      <c r="K127" s="54"/>
      <c r="L127" s="54"/>
    </row>
    <row r="128" spans="7:14" ht="15">
      <c r="G128" s="58"/>
      <c r="H128" s="58"/>
      <c r="I128" s="58"/>
      <c r="J128" s="58"/>
      <c r="K128" s="58"/>
      <c r="L128" s="58"/>
      <c r="M128" s="58"/>
      <c r="N128" s="58"/>
    </row>
    <row r="129" spans="4:14" ht="15">
      <c r="D129" s="72" t="s">
        <v>101</v>
      </c>
      <c r="G129" s="54">
        <f>G97+G100+G103+G109+G125</f>
        <v>4048246.43</v>
      </c>
      <c r="H129" s="54">
        <f aca="true" t="shared" si="41" ref="H129:M129">H97+H100+H103+H109+H125</f>
        <v>4374489.720000001</v>
      </c>
      <c r="I129" s="54">
        <f t="shared" si="41"/>
        <v>4175498.83</v>
      </c>
      <c r="J129" s="54">
        <f t="shared" si="41"/>
        <v>5995719.63</v>
      </c>
      <c r="K129" s="54">
        <f>K97+K100+K103+K109+K125</f>
        <v>4897533.140000001</v>
      </c>
      <c r="L129" s="54">
        <f>L97+L100+L103+L109+L125</f>
        <v>8635137.81</v>
      </c>
      <c r="M129" s="54">
        <f t="shared" si="41"/>
        <v>4821080.8</v>
      </c>
      <c r="N129" s="54">
        <f>N97+N100+N103+N109+N125</f>
        <v>4823644.92</v>
      </c>
    </row>
    <row r="130" spans="4:14" ht="15">
      <c r="D130" s="1" t="s">
        <v>81</v>
      </c>
      <c r="G130" s="54">
        <f>G98+G101+G104+G107+G110+G126</f>
        <v>77236725.46</v>
      </c>
      <c r="H130" s="54">
        <f aca="true" t="shared" si="42" ref="H130:N130">H98+H101+H104+H107+H110+H126</f>
        <v>81187872.3</v>
      </c>
      <c r="I130" s="54">
        <f t="shared" si="42"/>
        <v>72891129.53</v>
      </c>
      <c r="J130" s="54">
        <f t="shared" si="42"/>
        <v>93414095.27</v>
      </c>
      <c r="K130" s="54">
        <f t="shared" si="42"/>
        <v>104185515.22</v>
      </c>
      <c r="L130" s="54">
        <f>L98+L101+L104+L107+L110+L126</f>
        <v>114543700.35</v>
      </c>
      <c r="M130" s="54">
        <f t="shared" si="42"/>
        <v>93987909.18</v>
      </c>
      <c r="N130" s="54">
        <f t="shared" si="42"/>
        <v>93168926.85</v>
      </c>
    </row>
    <row r="131" spans="4:14" ht="30.75">
      <c r="D131" s="1" t="s">
        <v>83</v>
      </c>
      <c r="G131" s="59">
        <f>G105</f>
        <v>1980000</v>
      </c>
      <c r="H131" s="59">
        <f aca="true" t="shared" si="43" ref="H131:M131">H105</f>
        <v>1364090</v>
      </c>
      <c r="I131" s="59">
        <f t="shared" si="43"/>
        <v>1457590</v>
      </c>
      <c r="J131" s="59">
        <f t="shared" si="43"/>
        <v>1671620</v>
      </c>
      <c r="K131" s="59">
        <f t="shared" si="43"/>
        <v>1668380</v>
      </c>
      <c r="L131" s="59">
        <f t="shared" si="43"/>
        <v>1820700</v>
      </c>
      <c r="M131" s="59">
        <f t="shared" si="43"/>
        <v>1801320</v>
      </c>
      <c r="N131" s="59">
        <f>N105</f>
        <v>1801320</v>
      </c>
    </row>
  </sheetData>
  <sheetProtection/>
  <mergeCells count="65">
    <mergeCell ref="B78:B79"/>
    <mergeCell ref="C78:C79"/>
    <mergeCell ref="B111:B126"/>
    <mergeCell ref="C111:C126"/>
    <mergeCell ref="B102:B105"/>
    <mergeCell ref="C102:C105"/>
    <mergeCell ref="B106:B107"/>
    <mergeCell ref="C106:C107"/>
    <mergeCell ref="B108:B110"/>
    <mergeCell ref="C108:C110"/>
    <mergeCell ref="B92:B93"/>
    <mergeCell ref="C92:C93"/>
    <mergeCell ref="B96:B98"/>
    <mergeCell ref="C96:C98"/>
    <mergeCell ref="B99:B101"/>
    <mergeCell ref="C99:C101"/>
    <mergeCell ref="B81:L81"/>
    <mergeCell ref="B82:L82"/>
    <mergeCell ref="B85:B86"/>
    <mergeCell ref="C85:C86"/>
    <mergeCell ref="B88:L88"/>
    <mergeCell ref="B89:L89"/>
    <mergeCell ref="B65:L65"/>
    <mergeCell ref="B66:L66"/>
    <mergeCell ref="B72:B74"/>
    <mergeCell ref="C72:C74"/>
    <mergeCell ref="B75:B77"/>
    <mergeCell ref="C75:C77"/>
    <mergeCell ref="B48:L48"/>
    <mergeCell ref="B49:L49"/>
    <mergeCell ref="B54:B56"/>
    <mergeCell ref="C54:C56"/>
    <mergeCell ref="C51:C53"/>
    <mergeCell ref="B51:B53"/>
    <mergeCell ref="B31:L31"/>
    <mergeCell ref="B33:B39"/>
    <mergeCell ref="C33:C35"/>
    <mergeCell ref="C36:C37"/>
    <mergeCell ref="C38:C39"/>
    <mergeCell ref="B41:B46"/>
    <mergeCell ref="C41:C43"/>
    <mergeCell ref="C44:C46"/>
    <mergeCell ref="B15:L15"/>
    <mergeCell ref="B18:J18"/>
    <mergeCell ref="B22:L22"/>
    <mergeCell ref="B23:L23"/>
    <mergeCell ref="B25:B30"/>
    <mergeCell ref="C25:C27"/>
    <mergeCell ref="C28:C30"/>
    <mergeCell ref="C5:C6"/>
    <mergeCell ref="D5:D6"/>
    <mergeCell ref="E5:E6"/>
    <mergeCell ref="B8:L8"/>
    <mergeCell ref="B12:J12"/>
    <mergeCell ref="F5:N5"/>
    <mergeCell ref="B60:B63"/>
    <mergeCell ref="C60:C63"/>
    <mergeCell ref="B57:B59"/>
    <mergeCell ref="C57:C59"/>
    <mergeCell ref="F1:L1"/>
    <mergeCell ref="F2:L2"/>
    <mergeCell ref="A3:L3"/>
    <mergeCell ref="H4:J4"/>
    <mergeCell ref="A5:A6"/>
    <mergeCell ref="B5:B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49" r:id="rId1"/>
  <rowBreaks count="1" manualBreakCount="1">
    <brk id="1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2024-05-16T05:53:33Z</cp:lastPrinted>
  <dcterms:created xsi:type="dcterms:W3CDTF">2013-07-25T04:40:16Z</dcterms:created>
  <dcterms:modified xsi:type="dcterms:W3CDTF">2024-05-21T13:44:19Z</dcterms:modified>
  <cp:category/>
  <cp:version/>
  <cp:contentType/>
  <cp:contentStatus/>
</cp:coreProperties>
</file>