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5480" windowHeight="11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<sst xmlns="http://schemas.openxmlformats.org/spreadsheetml/2006/main" count="455" uniqueCount="263">
  <si>
    <t>год</t>
  </si>
  <si>
    <t xml:space="preserve">ВСЕГО </t>
  </si>
  <si>
    <t>Ответственный исполнитель, соисполнитель</t>
  </si>
  <si>
    <t>Отдел образования администрации Добринского муниципального района</t>
  </si>
  <si>
    <t>Отдел культуры администрации Добринского муниципального района</t>
  </si>
  <si>
    <t>МАУК "Добринский МЦКД"</t>
  </si>
  <si>
    <t>МБУК "Добринская ЦМБ"</t>
  </si>
  <si>
    <t>МБОУ ДОД "Добринская ДШИ им.Н.А.Обуховой .</t>
  </si>
  <si>
    <t xml:space="preserve">Соисполнитель: </t>
  </si>
  <si>
    <t>в том числе :</t>
  </si>
  <si>
    <t xml:space="preserve">Основное мероприятие 1 задачи 1 подпрограммы 1:  Обеспечение деятельности дошкольных учреждений и создание условий для развития дошкольного образования
</t>
  </si>
  <si>
    <t>Основное мероприятие 2 задачи 1 подпрограммы 1: Повышение уровня охвата дошкольным образованием, путем ввода дополнительных мест в учреждениях реализующих основную общеобразовательную программу дошкольного образования.</t>
  </si>
  <si>
    <t xml:space="preserve">Основное мероприятие 3 задачи 2 подпрограммы 1: Приобретение интерактивных комплексов (финансирование за счет районного бюджета в размере не менее  10%  на модернизацию общеобразовательных учреждений в условиях введения федеральных государственных стандартов образования)
</t>
  </si>
  <si>
    <t xml:space="preserve"> Отдел образования администрации Добринского муниципального района</t>
  </si>
  <si>
    <t xml:space="preserve">Основное мероприятие 5 задачи 2 подпрограммы 1: Оснащение общеобразовательных учреждений  спортивным оборудованием и инвентарем (финансирование за счет районного бюджета в размере не менее  10%)
</t>
  </si>
  <si>
    <t>Приобретение  одежды сцены, звукоусилительного оборудования,  музыкальных инструментов, специализированной мебели.</t>
  </si>
  <si>
    <t>Основное  мероприятие 1.  "Материально- техническое  оснащение  учреждений культуры"</t>
  </si>
  <si>
    <r>
      <t xml:space="preserve">Основное мероприятие 2 </t>
    </r>
    <r>
      <rPr>
        <sz val="11"/>
        <color indexed="8"/>
        <rFont val="Times New Roman"/>
        <family val="1"/>
      </rPr>
      <t>Организация и проведение  мероприятий, направленных на профилактику наркомании, алкоголизма, табакокурения среди населения</t>
    </r>
  </si>
  <si>
    <t xml:space="preserve">Ответственный исполнитель: отдел образования </t>
  </si>
  <si>
    <t xml:space="preserve"> отдел образования администрации Добринского муниципального района</t>
  </si>
  <si>
    <t>Основное мероприятие 2.Обеспечение  деятельности  культурно-досуговых учреждений муниципального района на уровне, позволяющем формировать духовно- эстетические потребности общества.</t>
  </si>
  <si>
    <t>2.1.Оплата  труда работников  муниципальных  учреждений в соответствии  с Указом Президента  Российской Федерации  от 07 мая 2012года№597 " О мероприятиях по реализации государственной социальной политики"</t>
  </si>
  <si>
    <t>2.2.Заключение  гражданско- правовых договоров на оказание услуг</t>
  </si>
  <si>
    <t>Основное мероприятие 3. Приобретение  специализированного транспорта  и звукотехнического  оборудования  для передвижного клуба по обслуживанию  сельского  населения муниципального района.</t>
  </si>
  <si>
    <t>Основное мероприятие 4. Организация  и проведение  межрегионального фестиваля в целях развития событийного туризма на территории  муниципального района.</t>
  </si>
  <si>
    <t>4.1. Организация  и проведение  ежегодного  межрегионального  фестиваля  народного творчества "Поет гармонь над Битюгом"</t>
  </si>
  <si>
    <t>Основное мероприятие 5. Межрегиональное  сотрудничество, организация  обменных  концертов на территории  муниципального района</t>
  </si>
  <si>
    <t>10.1. Оплата  труда  работников  муниципальных учреждений в соответствии с указом Президента Российской Федерации  от 7мая 2012года №597 "О  мероприятиях по реализации государственной социальной политики".</t>
  </si>
  <si>
    <t>Администрация Добринского муниципального района</t>
  </si>
  <si>
    <t>Соисполнитель:</t>
  </si>
  <si>
    <t>отдел образования администрации Добринского муниципального района</t>
  </si>
  <si>
    <t>Ответственный исполнитель: комитет экономики</t>
  </si>
  <si>
    <t>Подпрограмма 1  "Развитие  малого и среднего  предпринимательства в Добринском муниципальном районе на 2014-2020годы "</t>
  </si>
  <si>
    <t xml:space="preserve">в том числе </t>
  </si>
  <si>
    <t>Оказание информационной поддержки субъектам малого бизнеса</t>
  </si>
  <si>
    <t>Подпрограмма 2" Развитие  потребительского рынка Добринского муниципального района на 2014-2020годы"</t>
  </si>
  <si>
    <t xml:space="preserve">                                                                                                                                            Приложение 7</t>
  </si>
  <si>
    <t>Информация о ходе выполнения муниципальных  программ за счет средств муниципального бюджета</t>
  </si>
  <si>
    <t>Программа " Создание условий для развития  экономики Добринского муниципального района на 2014-2020годы"</t>
  </si>
  <si>
    <t xml:space="preserve">Основное мероприятие 1 задачи 1  подпрограммы 1 Предоставление  субсидий  субъектам  предпринимательской  деятельности, проведение  мероприятий по методической и информационной обеспеченности  малого бизнеса </t>
  </si>
  <si>
    <t>Программа  «Создание условий для обеспечения общественной безопасности населения и территории Добринского муниципального района Липецкой области на 2014-2020 годы»</t>
  </si>
  <si>
    <t>Отдел мобилизационной подготовки и делам ГО и ЧС администрации района</t>
  </si>
  <si>
    <t>Подпрограмма 1 "Осуществление  мероприятий мобилизационной подготовки, гражданской  обороны и защиты населения и территории  муниципального  района от чрезвычайных  ситуаций природного и техногенного  характера на 2014-2020годы".</t>
  </si>
  <si>
    <t>Основные мероприятия1 Задачи 2  подпрограммы 1 Финансирование на содержание  и развитие МКУ ЕДДС</t>
  </si>
  <si>
    <t xml:space="preserve">Программа «Развитие системы эффективного муниципального управления Добринского муниципального района  на 2014-2020 годы» </t>
  </si>
  <si>
    <t>управление финансов администрации Добринского муниципального района</t>
  </si>
  <si>
    <t xml:space="preserve">Основное мероприятие 1 задачи 1 подпрограммы 1:  Повышение квалификации муниципальных       
служащих 
</t>
  </si>
  <si>
    <t>Основное мероприятие 3 задачи 1 подпрограммы 1: Приобретение услуг с использованием информационно-правовых систем</t>
  </si>
  <si>
    <t>Подпрограмма 2" «Совершенствование системы управления муниципальным имуществом и земельными участками Добринского муниципального района»</t>
  </si>
  <si>
    <t>Подпрограмма 3 «Долгосрочное бюджетное планирование, совершенствование организации бюджетного процесса»</t>
  </si>
  <si>
    <t xml:space="preserve">Основное мероприятие 2 задачи 1: "Разработка проекта  районного бюджета в установленные сроки" </t>
  </si>
  <si>
    <t>Подпрограмма 4.   «Управление муниципальным долгом Добринского муниципального района»</t>
  </si>
  <si>
    <t>Подпрограмма  «Развитие кадрового потенциала муниципальной службы и информационное обеспечение деятельности органов местного самоуправления Добринского муниципального района »</t>
  </si>
  <si>
    <t>ВСЕГО</t>
  </si>
  <si>
    <t xml:space="preserve">соисполнитель: учреждения отдела образования </t>
  </si>
  <si>
    <t>Отдел  образования  администрации  Добринского  муниципального  района</t>
  </si>
  <si>
    <t>Подпрограмма 2 "Развитие  автомобильных дорог местного значения Добринского муниципального района"</t>
  </si>
  <si>
    <t>комитет ЖКХ , строительства и дорожного хозяйства</t>
  </si>
  <si>
    <t>Отдел мобилизационной подготовки и делам ГО и ЧС администрации района ВСЕГО</t>
  </si>
  <si>
    <t>ответственный исполнитель: Отдел мобилизационной подготовки и делам ГО и ЧС администрации района</t>
  </si>
  <si>
    <t>ответственный исполнитель : отдел организационно-правовой и кадровой работы администрации Добринского муниципального района</t>
  </si>
  <si>
    <t>Программа " Обеспечение  населения Добринского муниципального   района качественной инфраструктурой  и услугами  жилищно-коммунального хозяйства                       на  2014-2020 годы"</t>
  </si>
  <si>
    <t>Муниципальное автономное учреждение культуры "Добринский межпоселенческий центр культуры и досуга"</t>
  </si>
  <si>
    <t>Программа " Развитие социальной сферы  Добринского муниципального района на 2015-2020 годы "</t>
  </si>
  <si>
    <t>Подпрограмма 1" Духовно- нравственное  и физическое  развитие жителей   Добринского муниципального района "</t>
  </si>
  <si>
    <t>Подпрограмма 2" Развитие  и сохранение культуры   Добринского муниципального района "</t>
  </si>
  <si>
    <t>Основное мероприятие 3  задачи 1 подпрограммы  3. Мероприятия по социально-экономическому развитию района</t>
  </si>
  <si>
    <t xml:space="preserve">Подпрограмма 1 "Строительство, реконструкция, капитальный  ремонт объектов социальной сферы и муниципального жилого фонда,   организация газоснабжения Добринского муниципального района".  </t>
  </si>
  <si>
    <t>Взносы на капитальный ремонт  муниципальных квартир</t>
  </si>
  <si>
    <t xml:space="preserve"> комитет ЖКХ , строительства и дорожного хозяйства</t>
  </si>
  <si>
    <t>Основное мероприятие2 подпрограммы 2  Капитальный ремонт и ремонт  дворовых территорий:</t>
  </si>
  <si>
    <t>Подпрограмма 3 "Энергосбережение  и повышение энергетической  эффективности Добринского муниципального района</t>
  </si>
  <si>
    <t>отдел образования</t>
  </si>
  <si>
    <r>
      <t xml:space="preserve">Основное мероприятие 2 подпрограммы 3 </t>
    </r>
    <r>
      <rPr>
        <sz val="11"/>
        <color indexed="8"/>
        <rFont val="Times New Roman"/>
        <family val="1"/>
      </rPr>
      <t>Установка автоматического теплового пункта в котельной администрации Добринского муниципального района</t>
    </r>
  </si>
  <si>
    <r>
      <t xml:space="preserve"> </t>
    </r>
    <r>
      <rPr>
        <b/>
        <sz val="11"/>
        <color indexed="8"/>
        <rFont val="Times New Roman"/>
        <family val="1"/>
      </rPr>
      <t>Основное мероприятие 3 подпрограммы 3</t>
    </r>
    <r>
      <rPr>
        <sz val="11"/>
        <color indexed="8"/>
        <rFont val="Times New Roman"/>
        <family val="1"/>
      </rPr>
      <t xml:space="preserve">     Субсидии  на софинансирование  работ  по  переводу  многоквартирных  домов  на  индивидуальные  источники теплоснабжения</t>
    </r>
  </si>
  <si>
    <r>
      <t xml:space="preserve">Основное мероприятие 6  подпрограммы 3   </t>
    </r>
    <r>
      <rPr>
        <sz val="11"/>
        <color indexed="8"/>
        <rFont val="Times New Roman"/>
        <family val="1"/>
      </rPr>
      <t>Содержание и  тепло, энергоснабжение  котельных</t>
    </r>
  </si>
  <si>
    <t>Подпрограмма 4 "Строительство ,  содержание  и ремонт  инженерных  сетей  водоснабжения  и  водоотведения  Добринского  муниципального  района"</t>
  </si>
  <si>
    <t xml:space="preserve">Основное мероприятие 2подпрограммы 4  Строительство  и  ремонт   объектов  водоотведения  </t>
  </si>
  <si>
    <t>Подпрограмма 3 ."Социальная поддержка  граждан и реализация  семейно-демографической политики Добринского муниципального района ".</t>
  </si>
  <si>
    <t>Подпрограмма 1 "Развитие системы дошкольного образования"</t>
  </si>
  <si>
    <t>Подпрограмма 2"Развитие  системы  общего образования"</t>
  </si>
  <si>
    <t xml:space="preserve">Основное мероприятие 1 подпрограммы 2: Создание условий для получения основного  общего образования
</t>
  </si>
  <si>
    <t xml:space="preserve">Основное мероприятие 2  подпрограммы 2 : Приобретение автотранспорта для подвоза детей в общеобразовательные учреждения (финансирование за счет районного бюджета в размере 10%)
</t>
  </si>
  <si>
    <t>Основное мероприятие 3  подпрограммы 2: Мероприятия, направленные на  модернизацию общеобразовательных учреждений, путем организации в них дистанционного обучения для обучающихся муниципальных общеобразовательных учреждений (финансирование за счет районного бюджета в размере не менее  10%)</t>
  </si>
  <si>
    <t>Основное мероприятие 4 подпрограммы 2: Повышение квалификации педагогических работников и переподготовку руководителей муниципальных образовательных учреждений (финансирование за счет районного бюджета в размере не менее  10%)</t>
  </si>
  <si>
    <t>Основное мероприятие 5 подпрограммы 2:  Оснащение общеобразовательных учреждений оборудованием для школьных столовых  (финансирование за счет районного бюджета в размере не менее  10%)</t>
  </si>
  <si>
    <t>Основное мероприятие 6  подпрограммы 2:  Текущий ремонт под установку технологического оборудования в школьных столовых</t>
  </si>
  <si>
    <t xml:space="preserve">Основное мероприятие 7 подпрограммы 2:Финансирование  на  получение лицензии  на право ведения образовательной  деятельности </t>
  </si>
  <si>
    <t xml:space="preserve">Основное мероприятие 1  подпрограммы 3: Повышение эффективности  обеспечения общедоступного и бесплатного дополнительного образования
</t>
  </si>
  <si>
    <t>Основное мероприятие 2 подпрограммы 3: Создание  материально- технических условий  для предоставления оздоровительных-образовательных услуг</t>
  </si>
  <si>
    <t>Основное мероприятие 3 задачи 3 подпрограммы 3: Повышение качества и эффективности предоставления оздоровительно-образовательных услуг (оплата труда +начисления)</t>
  </si>
  <si>
    <t>Подпрограмма  4"Поддержка одаренных детей и их наставников"</t>
  </si>
  <si>
    <t>Подпрограмма  5 "Финансовое обеспечение и контроль"</t>
  </si>
  <si>
    <t xml:space="preserve">Всего </t>
  </si>
  <si>
    <t>ИТОГО ПО МУНИЦИПАЛЬНЫМ ПРОГРАММАМ</t>
  </si>
  <si>
    <t>% исполнения</t>
  </si>
  <si>
    <t>Годовой план</t>
  </si>
  <si>
    <t>* 1Указывается причина низкого освоения средств районного  бюджета при кассовых расходах менее 95% - по итогам отчетного года.</t>
  </si>
  <si>
    <t xml:space="preserve">Верхнематренский сельсовет </t>
  </si>
  <si>
    <t xml:space="preserve">Демшинский сельсовет </t>
  </si>
  <si>
    <t xml:space="preserve">Дубовской сельсовет </t>
  </si>
  <si>
    <t xml:space="preserve">Мазейский сельсовет </t>
  </si>
  <si>
    <t>Нижнематренский  сельсовет</t>
  </si>
  <si>
    <t>Новочеркутинский  сельсовет</t>
  </si>
  <si>
    <t xml:space="preserve">Петровский сельсовет </t>
  </si>
  <si>
    <t xml:space="preserve">Пушкинский  сельсовет  </t>
  </si>
  <si>
    <t xml:space="preserve">Среднематренский  сельсовет </t>
  </si>
  <si>
    <t xml:space="preserve">Тихвинский сельсовет </t>
  </si>
  <si>
    <t xml:space="preserve">Хворостянский сельсовет </t>
  </si>
  <si>
    <t>Основное мероприятие 1подпрограммы 4  регистрация объектов водоснабжения и водоотведения</t>
  </si>
  <si>
    <t>Основное  мероприятие 3 подпрограммы1 Выполнение  плановых заданий по строительству и капитальному ремонту  объектов муниципального фонда</t>
  </si>
  <si>
    <t>Основное мероприятие3   подпрограммы 2 Строительство автомобильных дорог</t>
  </si>
  <si>
    <r>
      <t>О</t>
    </r>
    <r>
      <rPr>
        <b/>
        <sz val="11"/>
        <color indexed="8"/>
        <rFont val="Times New Roman"/>
        <family val="1"/>
      </rPr>
      <t>сновное мероприятие  4 подпрограммы 2 Содержание автомобильных дорог</t>
    </r>
  </si>
  <si>
    <t>Основное мероприятие 1 задачи 1 подпрограммы 2 Предоставление  субсидий на возмещение  части затрат юридических лиц и индивидуальных предпринимателей, осуществляющих торговое и бытовое обслуживание в сельских населенных пунктах ( кроме районного центра) направленных на приобретение автомобильного топлива для доставки товаров народного потребления (в том числе хлеба и хлебобулочных изделий) в стационарные торговые объекты, организацию развозной торговли в сельских населенных пунктах, не имеющих стационарных торговых объектов, и (или) имеющих стационарные  торговые объекты, в которых радиус пешеходной доступности до стационарного торгового объекта превышает 2 километра, сбора и доставки заказов  сельского населения  при оказании  бытовых услуг.</t>
  </si>
  <si>
    <t>Основное мероприятие 4  Задачи 1 подпрограммы 2 Предоставление  субсидий на возмещение  части затрат юридических лиц и индивидуальных предпринимателей, осуществляющих торговое и бытовое обслуживание в сельских населенных пунктах( кроме районного центра) направленных на приобретение нестационарных объектов для оказания торговых и бытовых услуг (мобильных (сборно-разборных, модульных) торговых киосков, павильонов, бытовок) расположенных в населенных пунктах, не имеющих стационарных объектов и (или) имеющих стационарные объекты, в которых радиус пешеходной доступности до стационарного объекта превышает 2 километра.</t>
  </si>
  <si>
    <t>Наименование подпрограмм, основных мероприятий</t>
  </si>
  <si>
    <t>Основное мероприятие 2  задачи 1 подпрограммы 2  Предоставление  субсидий на возмещение  части затрат юридических лиц и индивидуальных предпринимателей, осуществляющих торговое и бытовое обслуживание в сельских населенных пунктах ( кроме районного центра) направленных на приобретение грузового специализированного автотранспорта, не находившегося в эксплуатации- автолавок (автомобилей, оборудованных для организации развозной  торговли с них), хлебных фургонов и автофургонов (автомобилей, предназназначенных для  перевозки  принятых от населения  заказов на бытовые услуги  и доставки выездных бригад).</t>
  </si>
  <si>
    <t>субсидии из бюджета муниципального района на компенсацию выпадающих доходов, возникающих вследствие регулирования тарифов на перевозку пассажиров автомобильным транспортом общего пользования на территории Добринского муниципального района  ОАО " Добринское  АТП"</t>
  </si>
  <si>
    <t>Оформление  документации для регистрации прав собственности  на объекты водоснабжения и водоотведения</t>
  </si>
  <si>
    <t>Выполнение работ по устройству  наружной канализационной сети в п. Добринка</t>
  </si>
  <si>
    <t>Причины низкого освоения средств районного бюджета*</t>
  </si>
  <si>
    <t>Основное  мероприятие 1 подпрограммы 4Создание  социально-образовательных условий, гарантирующих реализацию творческого потенциала детей  района, поддержка  деятельности  одаренных  детей, преподавателей и образовательных учреждений работающих с даренными детьми</t>
  </si>
  <si>
    <r>
      <t>Основное мероприятие 1 О</t>
    </r>
    <r>
      <rPr>
        <sz val="11"/>
        <color indexed="8"/>
        <rFont val="Times New Roman"/>
        <family val="1"/>
      </rPr>
      <t>рганизация  и проведение мероприятий, направленных на приобретение населения района к регулярным занятиям физической культурой и спортом</t>
    </r>
  </si>
  <si>
    <r>
      <t xml:space="preserve">Основное мероприятие </t>
    </r>
    <r>
      <rPr>
        <sz val="11"/>
        <color indexed="8"/>
        <rFont val="Times New Roman"/>
        <family val="1"/>
      </rPr>
      <t>Организация и  проведение  мероприятий, направленных для повышения гражданской активности и ответственности  молодежи  и развитие молодежного  и детского движения</t>
    </r>
  </si>
  <si>
    <t>5.1.Привлечение  Липецкой областной филармонии для организации концертов в муниципальном районе в целях эстетического воспитания  и продвижения классического искусства</t>
  </si>
  <si>
    <r>
      <t xml:space="preserve">Основное мероприятие 4  подпрограммы 3 </t>
    </r>
    <r>
      <rPr>
        <sz val="11"/>
        <color indexed="8"/>
        <rFont val="Times New Roman"/>
        <family val="1"/>
      </rPr>
      <t>Замена  сетевых  насосов в котельной администрации Добринского муниципального района</t>
    </r>
  </si>
  <si>
    <t xml:space="preserve">Программа "«Развитие образования  
Добринского муниципального района на 2015-2020годы»
</t>
  </si>
  <si>
    <t>Основное мероприятие 4 задачи 3 подпрограммы 1: Организация оздоровительной компании детей в лагерях с дневным пребыванием</t>
  </si>
  <si>
    <t>Основное мероприятие 5 задачи 3 подпрограммы 1: Повышение квалификации  педагогических  работников и переподготовка руководителей  муниципальных  учреждений  дополнительного  образования (финансирование за счет районного бюджета)</t>
  </si>
  <si>
    <t xml:space="preserve">ремонт инженерных  сетей водоснабжения </t>
  </si>
  <si>
    <r>
      <t xml:space="preserve">Основное мероприятие 1 подпрограммы 3 </t>
    </r>
    <r>
      <rPr>
        <sz val="11"/>
        <color indexed="8"/>
        <rFont val="Times New Roman"/>
        <family val="1"/>
      </rPr>
      <t>Замена котлов «Ишма» на котлы с большим КПД</t>
    </r>
  </si>
  <si>
    <t>Основное мероприятие 7 подпрограммы 3 Изготовление  проектно-сметной  документации на перевод квартир в МКД  на индивидуальные  источники теплоснабжения</t>
  </si>
  <si>
    <t xml:space="preserve">Основное мероприятие 3 подпрограммы 3 Своевременное и качаственное  формирование  и предоставление бюджетной отчетности </t>
  </si>
  <si>
    <r>
      <rPr>
        <b/>
        <sz val="11"/>
        <color indexed="8"/>
        <rFont val="Times New Roman"/>
        <family val="1"/>
      </rPr>
      <t xml:space="preserve">Основное мероприятие 5 подпрограммы 3 </t>
    </r>
    <r>
      <rPr>
        <sz val="11"/>
        <color indexed="8"/>
        <rFont val="Times New Roman"/>
        <family val="1"/>
      </rPr>
      <t>приобретение резервных  источников  питания (генераторов)  для  котельных</t>
    </r>
  </si>
  <si>
    <t>Основное  мероприятие 6 подпрограммы 2 Повышение эффективности  управленческих решений в области культуры</t>
  </si>
  <si>
    <t>Основное мероприятие 7. Обеспечение  количественного роста и качественного улучшения библиотечных фондов, высокого  уровня их сохранности.</t>
  </si>
  <si>
    <t>7.1. Комплектование  и техническая обработка библиотечного фонда</t>
  </si>
  <si>
    <t>7.2. Осуществление подписки на периодические издания для предоставления пользователями  библиотеки</t>
  </si>
  <si>
    <t>8.1. Оплата  труда  работников  муниципальных учреждений в соответствии с указом Президента Российской Федерации  от 7мая 2012года №597 "О  мероприятиях по реализации государственной социальной политики".</t>
  </si>
  <si>
    <t>8.2.Заключение гражданско-правовых  договоров на оказание услуг.</t>
  </si>
  <si>
    <t xml:space="preserve">8.3.Ведение  бюджетного, налогового учета, обеспечение исполнения смет доходов и расходов, предоставление отчетности  </t>
  </si>
  <si>
    <t>8.4.Создание модельных библиотек</t>
  </si>
  <si>
    <t>8.5.Обеспечение доступности  библиотек для людей с ограниченными возможностями</t>
  </si>
  <si>
    <t>Основное мероприятие 10. Внедрение  новых  информационных  и организационных  технологий библиотечной деятельности, развитие  электронных библиотек и электронной доставки документов</t>
  </si>
  <si>
    <t>10.1.Приобретение  компьютерного  оборудования и лицензионного программного  обеспечения для участия в корпоративном  проекте по внедрению программного продукта Орас Global</t>
  </si>
  <si>
    <t>Основное мероприятие 11. Обеспечение  и организация учебного процесса, содержание учреждений  дополнительного образования в сфере культуры.</t>
  </si>
  <si>
    <t>10.2.Обеспечение доступа  пользователей к  информационным  ресурсам  через Интернет (оплата за услуги связи).</t>
  </si>
  <si>
    <t>10.3.Обслуживание компьютерной техники и оргтехники.</t>
  </si>
  <si>
    <t xml:space="preserve">Основное мероприятие подпрограммы 1  Предоставление субсидий  организациям, образующим  инфраструктуру  поддержки субъектов  малого и среднего предпринимательства </t>
  </si>
  <si>
    <t>Ответственный исполнитель: комитет экономики и инвестиционной деятельности</t>
  </si>
  <si>
    <t>комитет экономики и инвестиционной деятельности администрации Добринского муниципального района</t>
  </si>
  <si>
    <t>Основное мероприятие1 подпрограммы 1 Капитальный ремонт  учреждений образования, культуры: в том числе:</t>
  </si>
  <si>
    <t>Каверинский сельсовет</t>
  </si>
  <si>
    <t xml:space="preserve">Дуровский сельсовет </t>
  </si>
  <si>
    <t>Добринский сельсовет</t>
  </si>
  <si>
    <t xml:space="preserve">Богородицкий  сельсовет </t>
  </si>
  <si>
    <t xml:space="preserve">Березнеговатский сельсовет </t>
  </si>
  <si>
    <t>Талицкий  сельсовет</t>
  </si>
  <si>
    <r>
      <t>О</t>
    </r>
    <r>
      <rPr>
        <b/>
        <sz val="11"/>
        <color indexed="8"/>
        <rFont val="Times New Roman"/>
        <family val="1"/>
      </rPr>
      <t>сновное мероприятие 5 подпрограммы 2 Организация  транспортного обслуживания населения автомобильным транспортом в том числе:</t>
    </r>
  </si>
  <si>
    <t>Основное мероприятие 8 Техническое  перевооружение  газовых котельных</t>
  </si>
  <si>
    <t>отдел организационно- кадровой работы администрации Добринского муниципального района</t>
  </si>
  <si>
    <t>Основное мероприятие 3 задачи 1 подпрограммы 1: Обеспечение  готовности объектов электросетевого хозяйства к присоединению энергопринимающих  устройств в учреждениях, реализующих основную общеобразовательную программу дошкольного образования</t>
  </si>
  <si>
    <t>Основное мероприятие 4 подпрограммы 1 Повышение  квалификации  педагогических работников и переподготовку образовательных учреждений (финансирование  за счет  районного бюджета в размере не менее 10%)</t>
  </si>
  <si>
    <t>Основное мероприятие 5 подпрограммы 1 : Оснащение  общеобразовательных  учреждений системой видеонаблюдения</t>
  </si>
  <si>
    <t>Основное мероприятие 6 подпрограммы 1 : Создание в дошкольных образовательных  организациях условий для получения детьми  инвалидами качественного образования</t>
  </si>
  <si>
    <t>Основное мероприятие 8подпрограммы 2:Оснащение общеобразовательных уреждений  системой видеонаблюдения</t>
  </si>
  <si>
    <t xml:space="preserve">Подпрограмма 3  "Развитие   системы дополнительного    образования, организация отдыха и оздоровления  детей в каникулярное время" </t>
  </si>
  <si>
    <t>Основное мероприятие 2 подпрограммы 4 Предоставление  мер социальной поддержки гражданам в перод их обучения, в организациях, осуществляющих образовательную деятельность по программам высшего профессионального образования по направлению подготовки   "Образование и педагогика"</t>
  </si>
  <si>
    <t xml:space="preserve">Основное мероприятие 5 подпрограммы 2 Предоставление субсидий на возмещекние части затрат юридических лиц и индвидуальных  предпринимателей, осуществляющих торговое обслуживание в сельских населенных пунктах  кроме районных центров, направленных  на приобретение  торгового и холодильного оборудования для предприятий розничной торговли, расположенных в населенных пунктах с численностью проживающего населения  не более 300 человек </t>
  </si>
  <si>
    <t xml:space="preserve">Основное мероприятие 6 подпрограммы2 Предоставление субсидий  на возмещение части затрат юридических лиц и индивидуальных предпринимателей, осуществляющих торговое обслуживание в сельских населенных пунктах кроме районных центров, направленных  на приобретение  торгового и холодильного оборудования для специализированных  торговых предприятий по продаже сельскохозяйственной продукции  </t>
  </si>
  <si>
    <t xml:space="preserve">Содержание КНС в с.Дубовое </t>
  </si>
  <si>
    <t>Основное мероприятие 3 подпрограммы 4 Приобретение  коммунальной техники</t>
  </si>
  <si>
    <t xml:space="preserve">Основное мероприятие 7 подпрограммы 3 Проведение торжественных мероприятий, посвященных празднованию Дня Победы </t>
  </si>
  <si>
    <t>Основное мероприятие 10 подпрограммы 3 Участие  делегаций в районных и областных  совещаниях, конкурсах, семинарах, съездах</t>
  </si>
  <si>
    <r>
      <rPr>
        <b/>
        <sz val="11"/>
        <color indexed="8"/>
        <rFont val="Times New Roman"/>
        <family val="1"/>
      </rPr>
      <t>Основное мероприятие 12</t>
    </r>
    <r>
      <rPr>
        <sz val="11"/>
        <color indexed="8"/>
        <rFont val="Times New Roman"/>
        <family val="1"/>
      </rPr>
      <t xml:space="preserve"> Участие в региональных , межрегиональных , всероссийских, международных семинарах, совещаниях, а также в мероприятиях по обмену опытом, повышению квалификации и переподготовки кадров учреждений культуры </t>
    </r>
  </si>
  <si>
    <t>Управление финансов администрации Добринского муниципального района</t>
  </si>
  <si>
    <t>Основное мероприятие 7 подпрограммы 1Финансовое обеспечение деятельности аппарата управления</t>
  </si>
  <si>
    <t>Основное меропрятие 8 подпрограммы 1 Специальная оценка условий труда</t>
  </si>
  <si>
    <t>всего</t>
  </si>
  <si>
    <t>Предоставление субсидий  юридическим лицам,  являющимся  субъектами  малого  предпринимательства , и индивидуальным предпринимателям  ( за ислючением  сельскохозяйственных  потребительских  кооперативов) ( далее - субъекты  предпринимательства)  на возмещение  части  затрат,  направленных на приобретение  грузового автотранспорта в том  числе специализированном, и (или) технологическом, и  (или) холодильном оборудовании для установки в нем</t>
  </si>
  <si>
    <t>Предоставление субсидий  юридическим лицам,  являющимся  субъектами  малого  предпринимательства , и индивидуальным предпринимателям  ( за ислючением  сельскохозяйственных  потребительских  кооперативов) ( далее - субъекты  предпринимательства)  для получения субсидии  на уплату процентов по кредитам</t>
  </si>
  <si>
    <t xml:space="preserve">Предоставление субсидий  юридическим лицам,  являющимся  субъектами  малого  предпринимательства , и индивидуальным предпринимателям  ( за ислючением  сельскохозяйственных  потребительских  кооперативов) ( далее - субъекты  предпринимательства)  на возмещение  части  затрат,  направленных на приобретение  основного  технологического, холодильного, грузоподъемного, транспортирующего и погрузочно-разгрузочного оборудования   </t>
  </si>
  <si>
    <t xml:space="preserve">Предоставление субсидий  юридическим лицам,  являющимся  субъектами  малого  предпринимательства , и индивидуальным предпринимателям  ( за ислючением  сельскохозяйственных  потребительских  кооперативов) ( далее - субъекты  предпринимательства)  на возмещение  части  затрат,  направленных на уплату  арендованных в текущем году  складских помещений  для длительного  хранения  картофеля, овощей и плодов </t>
  </si>
  <si>
    <t xml:space="preserve">Предоставление субсидий  юридическим лицам,  являющимся  субъектами  малого  предпринимательства , и индивидуальным предпринимателям  ( за ислючением  сельскохозяйственных  потребительских  кооперативов) ( далее - субъекты  предпринимательства)  на приобретение в текущем году упаковочных  материалов и тары, не находившихся  в эксплуатации, для  осуществления  заготовительной  деятельности  и реализации  сельскохозяйственной  продукции </t>
  </si>
  <si>
    <t xml:space="preserve">Предоставление субсидий  юридическим лицам,  являющимся  субъектами  малого  предпринимательства , и индивидуальным предпринимателям  ( за ислючением  сельскохозяйственных  потребительских  кооперативов) ( далее - субъекты  предпринимательства)  на возмещение  части  затрат,  стоимости  перевозки  сельскохозяйственной  продукции, закупленной  у личных подсобных  хозяйств Добринского района, в текущем годуспециализированным  автомобильным  транспортом грузоподъемностьюсвыше 5 тонн за пределы региона. </t>
  </si>
  <si>
    <t xml:space="preserve">Предоставление субсидий  юридическим лицам,  являющимся  субъектами  малого  предпринимательства , и индивидуальным предпринимателям  ( за ислючением  сельскохозяйственных  потребительских  кооперативов) ( далее - субъекты  предпринимательства)  на возмещение  части  затрат, направленных на приобретение и установленных в текущем году специализированных торговых павильонах, не находившихся  ранее в эксплуатации, по продаже плодоовощной продукции на территории Добринского района </t>
  </si>
  <si>
    <t>Основное мероприятие 8 Содержание  и обеспечение деятельности  муниципальных библиотек</t>
  </si>
  <si>
    <t>8.6.Устранение недостатков по исполнению санитарно-гигиенических норм для обеспечения прав   потребителей библиотечных услуг</t>
  </si>
  <si>
    <t>Изготовление технического плана на а/д Плавица- д.Покровка</t>
  </si>
  <si>
    <t>8.7.Содержание фидиала "Краеведческий музей"</t>
  </si>
  <si>
    <t>Основное мероприятие 8 Задачи 1 подпрограммы 2 Предоставление  юридическим лицам и индивидуальным  предпринимателям субсидий на возмещение  части затрат   направленных на реконструкцию и ремонт объектов торгового, бытового обслуживания и общественного питания сельского населения.</t>
  </si>
  <si>
    <t>Подпрограмма 3"Развитие кооперации в Добринском муниципальном районе на 2017-2020годы"</t>
  </si>
  <si>
    <r>
      <t xml:space="preserve">Основное мероприяте 1подпрограммы 3 </t>
    </r>
    <r>
      <rPr>
        <i/>
        <sz val="11"/>
        <color indexed="8"/>
        <rFont val="Times New Roman"/>
        <family val="1"/>
      </rPr>
      <t>Оказание  информацонной  поддержки кооперативам</t>
    </r>
  </si>
  <si>
    <t>Капитальный ремонт здания МБОУ детский сад п. Петровский (замена кровли)</t>
  </si>
  <si>
    <t>Капитальный ремонт здания МБУ ДО ДЮЦ "Ритм" п. Добринка (устройство вентилируемого фасада)</t>
  </si>
  <si>
    <t>Ремонт кабинетов  администрации района</t>
  </si>
  <si>
    <t>строительство а/д в с. Талицкий Чамлык ул. Центральная</t>
  </si>
  <si>
    <t>комитет  экономики и инвестиционной деятельности</t>
  </si>
  <si>
    <t>Основное мероприятие 9 подпрограммы 3 Модернизация системы теплоснабжения МАУ ДО "ДЮСШ "Жемчужина" п. Добринка с применением энергосберегающего оборудования и технологий</t>
  </si>
  <si>
    <t>Основное мероприятие 8 задачи 2 подпрограммы 5:Обеспечение деятельности финансово-экономической службы</t>
  </si>
  <si>
    <t>Основное мероприятие 10 задачи 2 подпрограммы 5Повышение эффективности управленческих решений</t>
  </si>
  <si>
    <t>Предоставление субсидий  начинающим  субъектам  малого предпринимательства (за исключением производственных    кооперативов, потребительских  кооперативов и крестьянских (фермерских   хозяйств) на возмещение затрат по организации и развитию собственного дела.</t>
  </si>
  <si>
    <t>Основное мероприятие 1 Задачи 3подпрограммы1 Предоставление  субсидий юридическим лицам и индивидуальным предпринимателям из районного бюджета направленных на развитие сельскохозяйственного производства в поселениях в части стимулирования развития заготовительной деятельности и (или) первичной переработки сельскохозяйственной продукции</t>
  </si>
  <si>
    <t xml:space="preserve"> Предоставление субсидий  юридическим лицам,  являющимся  субъектами  малого  предпринимательства, и индивидуальным  предпринимателям (за исключением сельскохозяйственных потребительских кооперативов)  (далее – субъекты предпринимательства ) на  возмещение части затрат,  направленных на приобретение в текущем году  по фактическим  ценам, но не выше  средней цены, сложившейся в отчетном периоде на территории  области, по данным  территориального органа  Федеральной  службы государственной  статистики по Липецкой области, автомобильном топливе для закупки сельскохозяйственной продукции у личных подсобных хозяйств Добринского района в населенных пунктах, расположенных далее 2 км от районного центра</t>
  </si>
  <si>
    <t xml:space="preserve">Основное мероприятие 10 подпрограммы 2 
Предоставление субсидий на возмещение части затрат юридических лиц и индивидуальных предпринимателей, осуществляющих торговое обслуживание в сельских населенных пунктах (кроме районного центра), направленных на приобретение автомобильных шин для автолавок (автомобилей, оборудованных для организации развозной торговли с них).
</t>
  </si>
  <si>
    <t xml:space="preserve"> Основное мероприятие 1 Задачи 2 подпрограммы 1 Предоставление  субсидий сельскохозяйственным кредитным потребительским  кооперативам </t>
  </si>
  <si>
    <t>Предоставление  субсидий на возмещение  части затрат на возмещение части затрат по обслуживанию рпасчетного  счета  кооператива в банках на 2018 год</t>
  </si>
  <si>
    <t>Мероприятие 3.2.4. Предоставление субсидий сельскохозяйственным кредитным потребительским кооперативам второго уровня для формирования собственных средств кооперативам с целью пополнения фонда финансовой взаимопомощи для поддержки осуществления предпринимательской субъектов малого и среднего предпринимательства  и сельскохозяйственной деятельности граждан, ведущих личное подсобное хозяйство</t>
  </si>
  <si>
    <t>Мероприятие 3.2.5.Предоставление субсидий сельскохозяйственным кредитным потребительским кооперативам на возмещение части затрат по вступлению кооперативов в Ассоциацию сельскохозяйственных потребительских кредитных кооперативов.</t>
  </si>
  <si>
    <t>Основное мероприятие 4 подпрограммы 3 Социальная поддержка граждан</t>
  </si>
  <si>
    <r>
      <rPr>
        <b/>
        <sz val="12"/>
        <color indexed="8"/>
        <rFont val="Times New Roman"/>
        <family val="1"/>
      </rPr>
      <t>Основное мероприятие 5</t>
    </r>
    <r>
      <rPr>
        <sz val="12"/>
        <color indexed="8"/>
        <rFont val="Times New Roman"/>
        <family val="1"/>
      </rPr>
      <t xml:space="preserve">  подпрограммы  3.Проведение торжественных мероприятий, направленных на повышение престижа благополучных семей и общественной значимости труда родителей по воспитанию детей. </t>
    </r>
  </si>
  <si>
    <r>
      <t>Основное мероприятие 2   подпрограммы  3.Информирование населения о социально-экономическом и культурном  развитии</t>
    </r>
    <r>
      <rPr>
        <sz val="12"/>
        <color indexed="8"/>
        <rFont val="Times New Roman"/>
        <family val="1"/>
      </rPr>
      <t xml:space="preserve"> (Предоставление субсидии на выполнение муниципального задания  МАУ "Редакция газеты "Добринские вести")</t>
    </r>
  </si>
  <si>
    <r>
      <t>О</t>
    </r>
    <r>
      <rPr>
        <b/>
        <sz val="12"/>
        <color indexed="8"/>
        <rFont val="Times New Roman"/>
        <family val="1"/>
      </rPr>
      <t xml:space="preserve">сновное мероприятие 1  подпрограммы  3. </t>
    </r>
    <r>
      <rPr>
        <sz val="12"/>
        <color indexed="8"/>
        <rFont val="Times New Roman"/>
        <family val="1"/>
      </rPr>
      <t xml:space="preserve">Доплаты  к пенсиям муниципальным служащим района. </t>
    </r>
  </si>
  <si>
    <t>Отдел  молодежи, спорта и демографии администрации Добринского района</t>
  </si>
  <si>
    <t>Основное мероприятие 1 подпрограммы 2: Оформление  технической документации,  кадастровых паспортов, межевание земель, регистрация права муниципальной собственности на имущество казны Добринского муниципального района,
проведение оценки муниципального имущества и земельных участков, находящихся в муниципальной собственности, 
систематизация и хранение документов по приватизации муниципального имущества</t>
  </si>
  <si>
    <t>Основное мероприятие 1подпрограммы 4 Обслуживание муниципального  долга районного бюджета</t>
  </si>
  <si>
    <t xml:space="preserve">Капитальный ремонт здания МАУ ДО "ДЮСШ "Жемчужина" п. Добринка </t>
  </si>
  <si>
    <t>Устройство системы внутреннего и наружного противопожарного водоснабжения в ДК п. Добринка</t>
  </si>
  <si>
    <t>муниципальное    автономное  учреждение  культуры " Добринский  межпоселенческий  центр культуры  и  досуга"</t>
  </si>
  <si>
    <t xml:space="preserve">Основное  мероприятие 2 подпрограммы 1 Строительство объектов учреждений образования </t>
  </si>
  <si>
    <t>Строительство площадки с искуственной травой в МБОУ "Лицей №1" п.Добринка</t>
  </si>
  <si>
    <t>Корректировка  схем  территориального  планирования, генеральных  планов  и правил  землепользования  и застройки</t>
  </si>
  <si>
    <t>субсидии  на  софинансирование  работ  по  капитальному  ремонту  многоквартирных  домов</t>
  </si>
  <si>
    <t>Основное мероприятие 6  подпрограммы 2 Разработка комплексной схемы организации дорожного движения Добринского муниципального района</t>
  </si>
  <si>
    <t>Основное мероприятие 6  подпрограммы3Содержание  и тепло, энергоснабжение котельных и мунципальных зданий</t>
  </si>
  <si>
    <t xml:space="preserve">Основное мероприятие 8 подпрограммы 3 Подготовка и проведение  торжественных  мероприятий, посвященных празднованию День  работника сельского  хозяйства и перерабатывающей промышленности </t>
  </si>
  <si>
    <t xml:space="preserve">Основное мероприятие 9 подпрограммы    3Подготовка и проведение районных мероприятий, фестивалей, конкурсов </t>
  </si>
  <si>
    <t>8.8.Обеспечение участия работников  библиотеки в мероприятиях по переподготовке и повышению квалификации  кадров</t>
  </si>
  <si>
    <t>Основное мероприятие6 подпрограммы3 Проведение мероприятий для детей, оставшимся без попечения родителей и для опекунских и приемных детей</t>
  </si>
  <si>
    <t>отдел земельных отношений администрации Добринского муниципального района</t>
  </si>
  <si>
    <t>Расходы на осуществление мероприятий по капитальному ремонту муниципальных учреждений в рамкахсофинансирования с областным бюджетом</t>
  </si>
  <si>
    <t>2.3Содержание и обеспечение деятельности, безопасности помещений, территории культурно-досугового центра, автотранспорта</t>
  </si>
  <si>
    <t>2.4.Приобретение сценического комплекса</t>
  </si>
  <si>
    <t>2.5.Приобретение оргтехники для развития туристическо-информационных услуг</t>
  </si>
  <si>
    <t>за 9месяцев   2018  года.</t>
  </si>
  <si>
    <t>Основное мероприятие 6 подпрограммы 3Обеспечение  персонифицированного финансирования дополнительного образования детей</t>
  </si>
  <si>
    <t xml:space="preserve"> 4.1.Фельдшерское сопровождение больных с почечной недостаточностью в Липецкую ОКБ для проведения процедуры гемодиализа инвалидам 1-3группы.</t>
  </si>
  <si>
    <t>4.3..Организация  и проведение мероприятий общественной организацией Всероссийскогообщества инвалидов и ЛРО ВОО ветеранов (пенсионеров)войны, труда, Вооруженных сил  и правоохранительных органов.</t>
  </si>
  <si>
    <t>4.4.Единовременная выплата на рождение ребенка</t>
  </si>
  <si>
    <t>Основное мероприятие 10подпрограммы 3Участие делегаций в районных и областных совещаниях, конкурсах, добровольческих акциях,семинарах,съездах</t>
  </si>
  <si>
    <t>9месяцев 2018 год         Факт</t>
  </si>
  <si>
    <t>Расходы отчетного периода 9месяцев 2018г</t>
  </si>
  <si>
    <t>Оснащение спортивным инвентарем и оборудованием открытого плоскостного сооружения в МБОУ "Лицей №1" п. Добринка</t>
  </si>
  <si>
    <t>Реализация направления расходов основного мероприятия "Строительство сетей газопровода" (Закупка товаров, работ и услуг для обеспечения государственных (муниципальных) услуг)</t>
  </si>
  <si>
    <t xml:space="preserve">отдел ЖКХ </t>
  </si>
  <si>
    <t>отдел строительства  и дорожного  хозяйства</t>
  </si>
  <si>
    <r>
      <rPr>
        <b/>
        <sz val="12"/>
        <color indexed="8"/>
        <rFont val="Times New Roman"/>
        <family val="1"/>
      </rPr>
      <t xml:space="preserve">Основное  мероприятие 4 подпрограммы 1 </t>
    </r>
    <r>
      <rPr>
        <sz val="12"/>
        <color indexed="8"/>
        <rFont val="Times New Roman"/>
        <family val="1"/>
      </rPr>
      <t xml:space="preserve">  Строительство  сетей  газопровода</t>
    </r>
  </si>
  <si>
    <t>Основное мероприятие 9 подпрограммы 3 Модернизация системы теплоснабжения административного здания п.Добринкаул.Октябрьская</t>
  </si>
  <si>
    <t>Отдел ЖКХ</t>
  </si>
  <si>
    <r>
      <t>О</t>
    </r>
    <r>
      <rPr>
        <b/>
        <sz val="11"/>
        <color indexed="8"/>
        <rFont val="Times New Roman"/>
        <family val="1"/>
      </rPr>
      <t xml:space="preserve">сновное мероприятие 1подпрограммы 2 Капитальный  ремонт  и  ремонт автомобильных дорог  </t>
    </r>
  </si>
  <si>
    <t xml:space="preserve"> отдел строительства и дорожного хозяйства</t>
  </si>
  <si>
    <t>Ответственный исполнитель: отдел строительства  и дорожного  хозяйства</t>
  </si>
  <si>
    <t xml:space="preserve">1.1.Капитальный  ремонт  и  ремонт автомобильных дорог  </t>
  </si>
  <si>
    <t>1.2.Резерв муниципального района</t>
  </si>
  <si>
    <t xml:space="preserve">1.3.Ремонт а/дороги п.Добринка ул. Воронского и в п. Пролетарий ул. Солнечная </t>
  </si>
  <si>
    <t>4.1.содержание  автомобильных  дорог</t>
  </si>
  <si>
    <t>соисполнитель: отдел жкх</t>
  </si>
  <si>
    <t>соисполнитель:Муниципальное автономное учреждение культуры "Добринский межпоселенческий центр культуры и досуга"</t>
  </si>
  <si>
    <t>соисполнитель :отдел ЖКХ</t>
  </si>
  <si>
    <t xml:space="preserve">соисполнитель:  учреждения отдела образования </t>
  </si>
  <si>
    <t>соисполнитель: комитет  экономики</t>
  </si>
  <si>
    <t>ответственный  исполнитель: Отдел ЖКХ</t>
  </si>
  <si>
    <t>исп.Нехороших О.М.21507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</si>
</sst>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00"/>
    <numFmt numFmtId="172" formatCode="0.0000"/>
    <numFmt numFmtId="173" formatCode="0.00000"/>
    <numFmt numFmtId="174" formatCode="0.000000"/>
    <numFmt numFmtId="175" formatCode="0.000000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i/>
      <u val="single"/>
      <sz val="16"/>
      <name val="Times New Roman"/>
      <family val="1"/>
    </font>
    <font>
      <b/>
      <sz val="14"/>
      <name val="Times New Roman"/>
      <family val="1"/>
    </font>
    <font>
      <b/>
      <u val="single"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6"/>
      <color indexed="8"/>
      <name val="Times New Roman"/>
      <family val="1"/>
    </font>
    <font>
      <u val="single"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u val="single"/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u val="single"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u val="single"/>
      <sz val="16"/>
      <color rgb="FFFF0000"/>
      <name val="Times New Roman"/>
      <family val="1"/>
    </font>
    <font>
      <b/>
      <sz val="16"/>
      <color rgb="FFFF0000"/>
      <name val="Times New Roman"/>
      <family val="1"/>
    </font>
    <font>
      <sz val="16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  <font>
      <i/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thin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48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32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68" fillId="0" borderId="10" xfId="0" applyFont="1" applyFill="1" applyBorder="1" applyAlignment="1">
      <alignment/>
    </xf>
    <xf numFmtId="0" fontId="69" fillId="0" borderId="10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/>
    </xf>
    <xf numFmtId="164" fontId="72" fillId="33" borderId="10" xfId="0" applyNumberFormat="1" applyFont="1" applyFill="1" applyBorder="1" applyAlignment="1">
      <alignment horizontal="center"/>
    </xf>
    <xf numFmtId="164" fontId="72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71" fillId="33" borderId="14" xfId="0" applyFont="1" applyFill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164" fontId="70" fillId="33" borderId="10" xfId="0" applyNumberFormat="1" applyFont="1" applyFill="1" applyBorder="1" applyAlignment="1">
      <alignment horizontal="center" vertical="center"/>
    </xf>
    <xf numFmtId="2" fontId="74" fillId="0" borderId="10" xfId="0" applyNumberFormat="1" applyFont="1" applyBorder="1" applyAlignment="1">
      <alignment horizontal="center" vertical="center"/>
    </xf>
    <xf numFmtId="164" fontId="7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" fontId="70" fillId="33" borderId="10" xfId="0" applyNumberFormat="1" applyFont="1" applyFill="1" applyBorder="1" applyAlignment="1">
      <alignment horizontal="center" vertical="center"/>
    </xf>
    <xf numFmtId="2" fontId="74" fillId="33" borderId="10" xfId="0" applyNumberFormat="1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 wrapText="1"/>
    </xf>
    <xf numFmtId="0" fontId="13" fillId="9" borderId="10" xfId="0" applyFont="1" applyFill="1" applyBorder="1" applyAlignment="1">
      <alignment horizontal="center" vertical="center" wrapText="1"/>
    </xf>
    <xf numFmtId="2" fontId="74" fillId="9" borderId="10" xfId="0" applyNumberFormat="1" applyFont="1" applyFill="1" applyBorder="1" applyAlignment="1">
      <alignment horizontal="center" vertical="center"/>
    </xf>
    <xf numFmtId="0" fontId="14" fillId="9" borderId="10" xfId="0" applyFont="1" applyFill="1" applyBorder="1" applyAlignment="1">
      <alignment horizontal="center" vertical="center" wrapText="1"/>
    </xf>
    <xf numFmtId="164" fontId="14" fillId="9" borderId="10" xfId="0" applyNumberFormat="1" applyFont="1" applyFill="1" applyBorder="1" applyAlignment="1">
      <alignment horizontal="center" vertical="center" wrapText="1"/>
    </xf>
    <xf numFmtId="164" fontId="14" fillId="9" borderId="14" xfId="0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4" fillId="9" borderId="1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4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71" fillId="33" borderId="10" xfId="0" applyFont="1" applyFill="1" applyBorder="1" applyAlignment="1">
      <alignment horizontal="center" vertical="center"/>
    </xf>
    <xf numFmtId="0" fontId="71" fillId="33" borderId="14" xfId="0" applyFont="1" applyFill="1" applyBorder="1" applyAlignment="1">
      <alignment horizontal="center" vertical="center"/>
    </xf>
    <xf numFmtId="0" fontId="70" fillId="33" borderId="17" xfId="0" applyFont="1" applyFill="1" applyBorder="1" applyAlignment="1">
      <alignment horizontal="center" vertical="center" wrapText="1"/>
    </xf>
    <xf numFmtId="164" fontId="70" fillId="33" borderId="20" xfId="0" applyNumberFormat="1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center" vertical="center"/>
    </xf>
    <xf numFmtId="2" fontId="7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164" fontId="7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68" fillId="34" borderId="10" xfId="0" applyFont="1" applyFill="1" applyBorder="1" applyAlignment="1">
      <alignment vertical="center" wrapText="1"/>
    </xf>
    <xf numFmtId="0" fontId="69" fillId="34" borderId="10" xfId="0" applyFont="1" applyFill="1" applyBorder="1" applyAlignment="1">
      <alignment horizontal="center" vertical="center"/>
    </xf>
    <xf numFmtId="0" fontId="69" fillId="34" borderId="14" xfId="0" applyFont="1" applyFill="1" applyBorder="1" applyAlignment="1">
      <alignment horizontal="center" vertical="center"/>
    </xf>
    <xf numFmtId="0" fontId="68" fillId="34" borderId="14" xfId="0" applyFont="1" applyFill="1" applyBorder="1" applyAlignment="1">
      <alignment horizontal="center" wrapText="1"/>
    </xf>
    <xf numFmtId="0" fontId="68" fillId="34" borderId="21" xfId="0" applyFont="1" applyFill="1" applyBorder="1" applyAlignment="1">
      <alignment horizontal="left" wrapText="1"/>
    </xf>
    <xf numFmtId="0" fontId="68" fillId="34" borderId="10" xfId="0" applyFont="1" applyFill="1" applyBorder="1" applyAlignment="1">
      <alignment/>
    </xf>
    <xf numFmtId="0" fontId="0" fillId="34" borderId="14" xfId="0" applyFill="1" applyBorder="1" applyAlignment="1">
      <alignment horizontal="center" vertical="center"/>
    </xf>
    <xf numFmtId="2" fontId="74" fillId="34" borderId="10" xfId="0" applyNumberFormat="1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1" fontId="9" fillId="34" borderId="14" xfId="0" applyNumberFormat="1" applyFont="1" applyFill="1" applyBorder="1" applyAlignment="1">
      <alignment horizontal="center" vertical="center" wrapText="1"/>
    </xf>
    <xf numFmtId="164" fontId="75" fillId="34" borderId="10" xfId="0" applyNumberFormat="1" applyFont="1" applyFill="1" applyBorder="1" applyAlignment="1">
      <alignment horizontal="center" vertical="center"/>
    </xf>
    <xf numFmtId="0" fontId="76" fillId="15" borderId="10" xfId="0" applyFont="1" applyFill="1" applyBorder="1" applyAlignment="1">
      <alignment horizontal="center" vertical="center" wrapText="1"/>
    </xf>
    <xf numFmtId="0" fontId="76" fillId="15" borderId="14" xfId="0" applyFont="1" applyFill="1" applyBorder="1" applyAlignment="1">
      <alignment horizontal="center" vertical="center" wrapText="1"/>
    </xf>
    <xf numFmtId="0" fontId="72" fillId="15" borderId="10" xfId="0" applyFont="1" applyFill="1" applyBorder="1" applyAlignment="1">
      <alignment horizontal="center" vertical="center" wrapText="1"/>
    </xf>
    <xf numFmtId="0" fontId="72" fillId="15" borderId="12" xfId="0" applyFont="1" applyFill="1" applyBorder="1" applyAlignment="1">
      <alignment horizontal="center" vertical="center" wrapText="1"/>
    </xf>
    <xf numFmtId="0" fontId="72" fillId="15" borderId="1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4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15" fillId="15" borderId="10" xfId="0" applyFont="1" applyFill="1" applyBorder="1" applyAlignment="1">
      <alignment horizontal="center" vertical="center" wrapText="1"/>
    </xf>
    <xf numFmtId="0" fontId="15" fillId="15" borderId="10" xfId="0" applyFont="1" applyFill="1" applyBorder="1" applyAlignment="1">
      <alignment horizontal="center" vertical="center"/>
    </xf>
    <xf numFmtId="0" fontId="15" fillId="15" borderId="14" xfId="0" applyFont="1" applyFill="1" applyBorder="1" applyAlignment="1">
      <alignment horizontal="center" vertical="center"/>
    </xf>
    <xf numFmtId="4" fontId="4" fillId="9" borderId="12" xfId="0" applyNumberFormat="1" applyFont="1" applyFill="1" applyBorder="1" applyAlignment="1">
      <alignment horizontal="center" vertical="center" wrapText="1"/>
    </xf>
    <xf numFmtId="0" fontId="0" fillId="15" borderId="10" xfId="0" applyFill="1" applyBorder="1" applyAlignment="1">
      <alignment/>
    </xf>
    <xf numFmtId="0" fontId="77" fillId="15" borderId="10" xfId="0" applyFont="1" applyFill="1" applyBorder="1" applyAlignment="1">
      <alignment horizontal="center" vertical="center"/>
    </xf>
    <xf numFmtId="164" fontId="78" fillId="15" borderId="10" xfId="0" applyNumberFormat="1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164" fontId="74" fillId="34" borderId="10" xfId="0" applyNumberFormat="1" applyFont="1" applyFill="1" applyBorder="1" applyAlignment="1">
      <alignment horizontal="center" vertical="center" wrapText="1"/>
    </xf>
    <xf numFmtId="164" fontId="74" fillId="34" borderId="12" xfId="0" applyNumberFormat="1" applyFont="1" applyFill="1" applyBorder="1" applyAlignment="1">
      <alignment horizontal="center" vertical="center"/>
    </xf>
    <xf numFmtId="164" fontId="74" fillId="34" borderId="10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center" wrapText="1"/>
    </xf>
    <xf numFmtId="0" fontId="68" fillId="0" borderId="10" xfId="0" applyFont="1" applyFill="1" applyBorder="1" applyAlignment="1">
      <alignment horizontal="center" vertical="center"/>
    </xf>
    <xf numFmtId="2" fontId="7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64" fontId="7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0" fontId="79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" fontId="74" fillId="0" borderId="1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164" fontId="76" fillId="9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2" fontId="4" fillId="33" borderId="14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164" fontId="80" fillId="9" borderId="10" xfId="0" applyNumberFormat="1" applyFont="1" applyFill="1" applyBorder="1" applyAlignment="1">
      <alignment horizontal="center" vertical="center" wrapText="1"/>
    </xf>
    <xf numFmtId="164" fontId="80" fillId="9" borderId="14" xfId="0" applyNumberFormat="1" applyFont="1" applyFill="1" applyBorder="1" applyAlignment="1">
      <alignment horizontal="center" vertical="center" wrapText="1"/>
    </xf>
    <xf numFmtId="164" fontId="81" fillId="33" borderId="10" xfId="0" applyNumberFormat="1" applyFont="1" applyFill="1" applyBorder="1" applyAlignment="1">
      <alignment horizontal="center"/>
    </xf>
    <xf numFmtId="164" fontId="81" fillId="33" borderId="14" xfId="0" applyNumberFormat="1" applyFont="1" applyFill="1" applyBorder="1" applyAlignment="1">
      <alignment horizontal="center"/>
    </xf>
    <xf numFmtId="0" fontId="82" fillId="33" borderId="10" xfId="0" applyFont="1" applyFill="1" applyBorder="1" applyAlignment="1">
      <alignment/>
    </xf>
    <xf numFmtId="0" fontId="82" fillId="33" borderId="14" xfId="0" applyFont="1" applyFill="1" applyBorder="1" applyAlignment="1">
      <alignment/>
    </xf>
    <xf numFmtId="164" fontId="82" fillId="34" borderId="10" xfId="0" applyNumberFormat="1" applyFont="1" applyFill="1" applyBorder="1" applyAlignment="1">
      <alignment horizontal="center" vertical="center"/>
    </xf>
    <xf numFmtId="164" fontId="82" fillId="34" borderId="14" xfId="0" applyNumberFormat="1" applyFont="1" applyFill="1" applyBorder="1" applyAlignment="1">
      <alignment horizontal="center" vertical="center"/>
    </xf>
    <xf numFmtId="164" fontId="82" fillId="34" borderId="10" xfId="0" applyNumberFormat="1" applyFont="1" applyFill="1" applyBorder="1" applyAlignment="1">
      <alignment horizontal="center" vertical="top"/>
    </xf>
    <xf numFmtId="164" fontId="82" fillId="34" borderId="14" xfId="0" applyNumberFormat="1" applyFont="1" applyFill="1" applyBorder="1" applyAlignment="1">
      <alignment horizontal="center" vertical="top"/>
    </xf>
    <xf numFmtId="164" fontId="81" fillId="33" borderId="10" xfId="0" applyNumberFormat="1" applyFont="1" applyFill="1" applyBorder="1" applyAlignment="1">
      <alignment horizontal="center" vertical="center"/>
    </xf>
    <xf numFmtId="164" fontId="81" fillId="33" borderId="14" xfId="0" applyNumberFormat="1" applyFont="1" applyFill="1" applyBorder="1" applyAlignment="1">
      <alignment horizontal="center" vertical="center"/>
    </xf>
    <xf numFmtId="164" fontId="81" fillId="33" borderId="20" xfId="0" applyNumberFormat="1" applyFont="1" applyFill="1" applyBorder="1" applyAlignment="1">
      <alignment horizontal="center" vertical="center"/>
    </xf>
    <xf numFmtId="164" fontId="81" fillId="33" borderId="24" xfId="0" applyNumberFormat="1" applyFont="1" applyFill="1" applyBorder="1" applyAlignment="1">
      <alignment horizontal="center" vertical="center"/>
    </xf>
    <xf numFmtId="164" fontId="82" fillId="34" borderId="10" xfId="0" applyNumberFormat="1" applyFont="1" applyFill="1" applyBorder="1" applyAlignment="1">
      <alignment horizontal="center" vertical="center" wrapText="1"/>
    </xf>
    <xf numFmtId="164" fontId="82" fillId="34" borderId="14" xfId="0" applyNumberFormat="1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center" vertical="center"/>
    </xf>
    <xf numFmtId="164" fontId="9" fillId="34" borderId="10" xfId="0" applyNumberFormat="1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 vertical="center"/>
    </xf>
    <xf numFmtId="164" fontId="17" fillId="33" borderId="10" xfId="0" applyNumberFormat="1" applyFont="1" applyFill="1" applyBorder="1" applyAlignment="1">
      <alignment horizontal="center" vertical="center"/>
    </xf>
    <xf numFmtId="164" fontId="69" fillId="34" borderId="10" xfId="0" applyNumberFormat="1" applyFont="1" applyFill="1" applyBorder="1" applyAlignment="1">
      <alignment horizontal="center" vertical="center"/>
    </xf>
    <xf numFmtId="2" fontId="71" fillId="33" borderId="10" xfId="0" applyNumberFormat="1" applyFont="1" applyFill="1" applyBorder="1" applyAlignment="1">
      <alignment horizontal="center"/>
    </xf>
    <xf numFmtId="0" fontId="83" fillId="0" borderId="10" xfId="0" applyFont="1" applyFill="1" applyBorder="1" applyAlignment="1">
      <alignment horizontal="center" vertical="center"/>
    </xf>
    <xf numFmtId="0" fontId="83" fillId="0" borderId="14" xfId="0" applyFont="1" applyFill="1" applyBorder="1" applyAlignment="1">
      <alignment horizontal="center" vertical="center"/>
    </xf>
    <xf numFmtId="2" fontId="74" fillId="34" borderId="20" xfId="0" applyNumberFormat="1" applyFont="1" applyFill="1" applyBorder="1" applyAlignment="1">
      <alignment horizontal="center" vertical="center"/>
    </xf>
    <xf numFmtId="0" fontId="83" fillId="34" borderId="10" xfId="0" applyFont="1" applyFill="1" applyBorder="1" applyAlignment="1">
      <alignment horizontal="center" vertical="center"/>
    </xf>
    <xf numFmtId="0" fontId="83" fillId="34" borderId="14" xfId="0" applyFont="1" applyFill="1" applyBorder="1" applyAlignment="1">
      <alignment horizontal="center" vertical="center"/>
    </xf>
    <xf numFmtId="0" fontId="83" fillId="34" borderId="12" xfId="0" applyFont="1" applyFill="1" applyBorder="1" applyAlignment="1">
      <alignment horizontal="center" vertical="center"/>
    </xf>
    <xf numFmtId="0" fontId="83" fillId="34" borderId="19" xfId="0" applyFont="1" applyFill="1" applyBorder="1" applyAlignment="1">
      <alignment horizontal="center" vertical="center"/>
    </xf>
    <xf numFmtId="0" fontId="69" fillId="34" borderId="20" xfId="0" applyFont="1" applyFill="1" applyBorder="1" applyAlignment="1">
      <alignment horizontal="center" vertical="center"/>
    </xf>
    <xf numFmtId="0" fontId="69" fillId="34" borderId="24" xfId="0" applyFont="1" applyFill="1" applyBorder="1" applyAlignment="1">
      <alignment horizontal="center" vertical="center"/>
    </xf>
    <xf numFmtId="164" fontId="72" fillId="33" borderId="25" xfId="0" applyNumberFormat="1" applyFont="1" applyFill="1" applyBorder="1" applyAlignment="1">
      <alignment horizontal="center" vertical="center"/>
    </xf>
    <xf numFmtId="164" fontId="80" fillId="33" borderId="10" xfId="0" applyNumberFormat="1" applyFont="1" applyFill="1" applyBorder="1" applyAlignment="1">
      <alignment horizontal="center" vertical="center" wrapText="1"/>
    </xf>
    <xf numFmtId="164" fontId="80" fillId="33" borderId="14" xfId="0" applyNumberFormat="1" applyFont="1" applyFill="1" applyBorder="1" applyAlignment="1">
      <alignment horizontal="center" vertical="center" wrapText="1"/>
    </xf>
    <xf numFmtId="164" fontId="72" fillId="33" borderId="26" xfId="0" applyNumberFormat="1" applyFont="1" applyFill="1" applyBorder="1" applyAlignment="1">
      <alignment horizontal="center" vertical="center" wrapText="1"/>
    </xf>
    <xf numFmtId="0" fontId="84" fillId="34" borderId="10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74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74" fillId="34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79" fillId="34" borderId="10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74" fillId="0" borderId="21" xfId="0" applyFont="1" applyFill="1" applyBorder="1" applyAlignment="1">
      <alignment horizontal="center" vertical="center"/>
    </xf>
    <xf numFmtId="0" fontId="74" fillId="0" borderId="14" xfId="0" applyFont="1" applyFill="1" applyBorder="1" applyAlignment="1">
      <alignment horizontal="center" vertical="center"/>
    </xf>
    <xf numFmtId="4" fontId="74" fillId="0" borderId="10" xfId="0" applyNumberFormat="1" applyFont="1" applyFill="1" applyBorder="1" applyAlignment="1">
      <alignment horizontal="center" vertical="center"/>
    </xf>
    <xf numFmtId="4" fontId="74" fillId="0" borderId="14" xfId="0" applyNumberFormat="1" applyFont="1" applyFill="1" applyBorder="1" applyAlignment="1">
      <alignment horizontal="center" vertical="center"/>
    </xf>
    <xf numFmtId="165" fontId="74" fillId="0" borderId="10" xfId="0" applyNumberFormat="1" applyFont="1" applyFill="1" applyBorder="1" applyAlignment="1">
      <alignment horizontal="center" vertical="center"/>
    </xf>
    <xf numFmtId="165" fontId="74" fillId="0" borderId="14" xfId="0" applyNumberFormat="1" applyFont="1" applyFill="1" applyBorder="1" applyAlignment="1">
      <alignment horizontal="center" vertical="center"/>
    </xf>
    <xf numFmtId="4" fontId="74" fillId="0" borderId="21" xfId="0" applyNumberFormat="1" applyFont="1" applyFill="1" applyBorder="1" applyAlignment="1">
      <alignment horizontal="center" vertical="center"/>
    </xf>
    <xf numFmtId="2" fontId="74" fillId="0" borderId="14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9" fillId="0" borderId="10" xfId="0" applyNumberFormat="1" applyFont="1" applyFill="1" applyBorder="1" applyAlignment="1">
      <alignment horizontal="center" vertical="center"/>
    </xf>
    <xf numFmtId="2" fontId="79" fillId="0" borderId="10" xfId="0" applyNumberFormat="1" applyFont="1" applyFill="1" applyBorder="1" applyAlignment="1">
      <alignment horizontal="center" vertical="center"/>
    </xf>
    <xf numFmtId="164" fontId="72" fillId="15" borderId="12" xfId="0" applyNumberFormat="1" applyFont="1" applyFill="1" applyBorder="1" applyAlignment="1">
      <alignment horizontal="center" vertical="center" wrapText="1"/>
    </xf>
    <xf numFmtId="2" fontId="74" fillId="0" borderId="21" xfId="0" applyNumberFormat="1" applyFont="1" applyFill="1" applyBorder="1" applyAlignment="1">
      <alignment horizontal="center" vertical="center"/>
    </xf>
    <xf numFmtId="2" fontId="14" fillId="9" borderId="10" xfId="0" applyNumberFormat="1" applyFont="1" applyFill="1" applyBorder="1" applyAlignment="1">
      <alignment horizontal="center" vertical="center" wrapText="1"/>
    </xf>
    <xf numFmtId="1" fontId="74" fillId="34" borderId="10" xfId="0" applyNumberFormat="1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/>
    </xf>
    <xf numFmtId="2" fontId="74" fillId="34" borderId="20" xfId="0" applyNumberFormat="1" applyFont="1" applyFill="1" applyBorder="1" applyAlignment="1">
      <alignment horizontal="center" vertical="center"/>
    </xf>
    <xf numFmtId="1" fontId="69" fillId="0" borderId="10" xfId="0" applyNumberFormat="1" applyFont="1" applyFill="1" applyBorder="1" applyAlignment="1">
      <alignment horizontal="center" vertical="center"/>
    </xf>
    <xf numFmtId="164" fontId="6" fillId="9" borderId="10" xfId="0" applyNumberFormat="1" applyFont="1" applyFill="1" applyBorder="1" applyAlignment="1">
      <alignment horizontal="center" vertical="center" wrapText="1"/>
    </xf>
    <xf numFmtId="2" fontId="72" fillId="33" borderId="10" xfId="0" applyNumberFormat="1" applyFont="1" applyFill="1" applyBorder="1" applyAlignment="1">
      <alignment horizontal="center" vertical="center"/>
    </xf>
    <xf numFmtId="2" fontId="15" fillId="15" borderId="10" xfId="0" applyNumberFormat="1" applyFont="1" applyFill="1" applyBorder="1" applyAlignment="1">
      <alignment horizontal="center" vertical="center"/>
    </xf>
    <xf numFmtId="0" fontId="74" fillId="34" borderId="12" xfId="0" applyFont="1" applyFill="1" applyBorder="1" applyAlignment="1">
      <alignment horizontal="center" vertical="center"/>
    </xf>
    <xf numFmtId="2" fontId="74" fillId="34" borderId="20" xfId="0" applyNumberFormat="1" applyFont="1" applyFill="1" applyBorder="1" applyAlignment="1">
      <alignment horizontal="center" vertical="center"/>
    </xf>
    <xf numFmtId="2" fontId="74" fillId="0" borderId="20" xfId="0" applyNumberFormat="1" applyFont="1" applyFill="1" applyBorder="1" applyAlignment="1">
      <alignment horizontal="center" vertical="center"/>
    </xf>
    <xf numFmtId="164" fontId="69" fillId="0" borderId="10" xfId="0" applyNumberFormat="1" applyFont="1" applyFill="1" applyBorder="1" applyAlignment="1">
      <alignment horizontal="center" vertical="center"/>
    </xf>
    <xf numFmtId="164" fontId="71" fillId="34" borderId="20" xfId="0" applyNumberFormat="1" applyFont="1" applyFill="1" applyBorder="1" applyAlignment="1">
      <alignment horizontal="center" vertical="center"/>
    </xf>
    <xf numFmtId="0" fontId="84" fillId="34" borderId="10" xfId="0" applyFont="1" applyFill="1" applyBorder="1" applyAlignment="1">
      <alignment vertical="center" wrapText="1"/>
    </xf>
    <xf numFmtId="0" fontId="71" fillId="34" borderId="20" xfId="0" applyFont="1" applyFill="1" applyBorder="1" applyAlignment="1">
      <alignment horizontal="center" vertical="center"/>
    </xf>
    <xf numFmtId="0" fontId="71" fillId="34" borderId="2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164" fontId="72" fillId="34" borderId="20" xfId="0" applyNumberFormat="1" applyFont="1" applyFill="1" applyBorder="1" applyAlignment="1">
      <alignment horizontal="center"/>
    </xf>
    <xf numFmtId="164" fontId="81" fillId="34" borderId="20" xfId="0" applyNumberFormat="1" applyFont="1" applyFill="1" applyBorder="1" applyAlignment="1">
      <alignment horizontal="center"/>
    </xf>
    <xf numFmtId="164" fontId="81" fillId="34" borderId="24" xfId="0" applyNumberFormat="1" applyFont="1" applyFill="1" applyBorder="1" applyAlignment="1">
      <alignment horizontal="center"/>
    </xf>
    <xf numFmtId="2" fontId="71" fillId="34" borderId="20" xfId="0" applyNumberFormat="1" applyFont="1" applyFill="1" applyBorder="1" applyAlignment="1">
      <alignment horizontal="center"/>
    </xf>
    <xf numFmtId="0" fontId="13" fillId="33" borderId="20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/>
    </xf>
    <xf numFmtId="0" fontId="70" fillId="33" borderId="10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/>
    </xf>
    <xf numFmtId="0" fontId="85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164" fontId="2" fillId="9" borderId="10" xfId="0" applyNumberFormat="1" applyFont="1" applyFill="1" applyBorder="1" applyAlignment="1">
      <alignment horizontal="center" vertical="center" wrapText="1"/>
    </xf>
    <xf numFmtId="0" fontId="70" fillId="34" borderId="10" xfId="0" applyFont="1" applyFill="1" applyBorder="1" applyAlignment="1">
      <alignment horizontal="center" vertical="center" wrapText="1"/>
    </xf>
    <xf numFmtId="2" fontId="70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74" fillId="34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74" fillId="0" borderId="14" xfId="0" applyFont="1" applyBorder="1" applyAlignment="1">
      <alignment horizontal="left" vertical="center" wrapText="1"/>
    </xf>
    <xf numFmtId="0" fontId="74" fillId="0" borderId="21" xfId="0" applyFont="1" applyBorder="1" applyAlignment="1">
      <alignment horizontal="left" vertical="center" wrapText="1"/>
    </xf>
    <xf numFmtId="0" fontId="74" fillId="0" borderId="12" xfId="0" applyFont="1" applyFill="1" applyBorder="1" applyAlignment="1">
      <alignment horizontal="center" vertical="center"/>
    </xf>
    <xf numFmtId="2" fontId="74" fillId="0" borderId="12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1" fontId="76" fillId="9" borderId="10" xfId="0" applyNumberFormat="1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left" vertical="center" wrapText="1"/>
    </xf>
    <xf numFmtId="0" fontId="70" fillId="0" borderId="21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21" xfId="0" applyFont="1" applyFill="1" applyBorder="1" applyAlignment="1">
      <alignment horizontal="left" vertical="center" wrapText="1"/>
    </xf>
    <xf numFmtId="2" fontId="74" fillId="34" borderId="20" xfId="0" applyNumberFormat="1" applyFont="1" applyFill="1" applyBorder="1" applyAlignment="1">
      <alignment horizontal="center" vertical="center"/>
    </xf>
    <xf numFmtId="2" fontId="74" fillId="34" borderId="12" xfId="0" applyNumberFormat="1" applyFont="1" applyFill="1" applyBorder="1" applyAlignment="1">
      <alignment horizontal="center" vertical="center"/>
    </xf>
    <xf numFmtId="2" fontId="74" fillId="34" borderId="22" xfId="0" applyNumberFormat="1" applyFont="1" applyFill="1" applyBorder="1" applyAlignment="1">
      <alignment horizontal="center" vertical="center"/>
    </xf>
    <xf numFmtId="0" fontId="74" fillId="34" borderId="14" xfId="0" applyFont="1" applyFill="1" applyBorder="1" applyAlignment="1">
      <alignment horizontal="left" vertical="center" wrapText="1"/>
    </xf>
    <xf numFmtId="0" fontId="74" fillId="34" borderId="21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6" fillId="33" borderId="24" xfId="0" applyFont="1" applyFill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top" wrapText="1"/>
    </xf>
    <xf numFmtId="49" fontId="9" fillId="0" borderId="26" xfId="0" applyNumberFormat="1" applyFont="1" applyFill="1" applyBorder="1" applyAlignment="1">
      <alignment horizontal="center" vertical="top" wrapText="1"/>
    </xf>
    <xf numFmtId="49" fontId="9" fillId="0" borderId="19" xfId="0" applyNumberFormat="1" applyFont="1" applyFill="1" applyBorder="1" applyAlignment="1">
      <alignment horizontal="center" vertical="top" wrapText="1"/>
    </xf>
    <xf numFmtId="49" fontId="9" fillId="0" borderId="25" xfId="0" applyNumberFormat="1" applyFont="1" applyFill="1" applyBorder="1" applyAlignment="1">
      <alignment horizontal="center" vertical="top" wrapText="1"/>
    </xf>
    <xf numFmtId="0" fontId="74" fillId="0" borderId="14" xfId="0" applyFont="1" applyBorder="1" applyAlignment="1">
      <alignment horizontal="left" vertical="center"/>
    </xf>
    <xf numFmtId="0" fontId="74" fillId="0" borderId="21" xfId="0" applyFont="1" applyBorder="1" applyAlignment="1">
      <alignment horizontal="left" vertical="center"/>
    </xf>
    <xf numFmtId="0" fontId="74" fillId="0" borderId="14" xfId="0" applyFont="1" applyBorder="1" applyAlignment="1">
      <alignment horizontal="left" vertical="center" wrapText="1"/>
    </xf>
    <xf numFmtId="0" fontId="74" fillId="0" borderId="21" xfId="0" applyFont="1" applyBorder="1" applyAlignment="1">
      <alignment horizontal="left" vertical="center" wrapText="1"/>
    </xf>
    <xf numFmtId="164" fontId="72" fillId="33" borderId="26" xfId="0" applyNumberFormat="1" applyFont="1" applyFill="1" applyBorder="1" applyAlignment="1">
      <alignment horizontal="center" vertical="center"/>
    </xf>
    <xf numFmtId="0" fontId="72" fillId="33" borderId="25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 wrapText="1"/>
    </xf>
    <xf numFmtId="0" fontId="13" fillId="33" borderId="27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76" fillId="15" borderId="24" xfId="0" applyFont="1" applyFill="1" applyBorder="1" applyAlignment="1">
      <alignment horizontal="center" vertical="center" wrapText="1"/>
    </xf>
    <xf numFmtId="0" fontId="76" fillId="15" borderId="26" xfId="0" applyFont="1" applyFill="1" applyBorder="1" applyAlignment="1">
      <alignment horizontal="center" vertical="center" wrapText="1"/>
    </xf>
    <xf numFmtId="0" fontId="76" fillId="15" borderId="19" xfId="0" applyFont="1" applyFill="1" applyBorder="1" applyAlignment="1">
      <alignment horizontal="center" vertical="center" wrapText="1"/>
    </xf>
    <xf numFmtId="0" fontId="76" fillId="15" borderId="25" xfId="0" applyFont="1" applyFill="1" applyBorder="1" applyAlignment="1">
      <alignment horizontal="center" vertical="center" wrapText="1"/>
    </xf>
    <xf numFmtId="0" fontId="86" fillId="0" borderId="14" xfId="0" applyFont="1" applyFill="1" applyBorder="1" applyAlignment="1">
      <alignment horizontal="left" vertical="center" wrapText="1"/>
    </xf>
    <xf numFmtId="0" fontId="86" fillId="0" borderId="21" xfId="0" applyFont="1" applyFill="1" applyBorder="1" applyAlignment="1">
      <alignment horizontal="left" vertical="center" wrapText="1"/>
    </xf>
    <xf numFmtId="0" fontId="68" fillId="0" borderId="14" xfId="0" applyFont="1" applyFill="1" applyBorder="1" applyAlignment="1">
      <alignment horizontal="left" vertical="center" wrapText="1"/>
    </xf>
    <xf numFmtId="0" fontId="68" fillId="0" borderId="21" xfId="0" applyFont="1" applyFill="1" applyBorder="1" applyAlignment="1">
      <alignment horizontal="left" vertical="center" wrapText="1"/>
    </xf>
    <xf numFmtId="0" fontId="86" fillId="34" borderId="14" xfId="0" applyFont="1" applyFill="1" applyBorder="1" applyAlignment="1">
      <alignment horizontal="left" vertical="center" wrapText="1"/>
    </xf>
    <xf numFmtId="0" fontId="86" fillId="34" borderId="21" xfId="0" applyFont="1" applyFill="1" applyBorder="1" applyAlignment="1">
      <alignment horizontal="left" vertical="center" wrapText="1"/>
    </xf>
    <xf numFmtId="2" fontId="74" fillId="33" borderId="20" xfId="0" applyNumberFormat="1" applyFont="1" applyFill="1" applyBorder="1" applyAlignment="1">
      <alignment horizontal="center" vertical="center"/>
    </xf>
    <xf numFmtId="2" fontId="74" fillId="33" borderId="12" xfId="0" applyNumberFormat="1" applyFont="1" applyFill="1" applyBorder="1" applyAlignment="1">
      <alignment horizontal="center" vertical="center"/>
    </xf>
    <xf numFmtId="2" fontId="74" fillId="33" borderId="22" xfId="0" applyNumberFormat="1" applyFont="1" applyFill="1" applyBorder="1" applyAlignment="1">
      <alignment horizontal="center" vertical="center"/>
    </xf>
    <xf numFmtId="2" fontId="74" fillId="9" borderId="20" xfId="0" applyNumberFormat="1" applyFont="1" applyFill="1" applyBorder="1" applyAlignment="1">
      <alignment horizontal="center" vertical="center"/>
    </xf>
    <xf numFmtId="2" fontId="74" fillId="9" borderId="22" xfId="0" applyNumberFormat="1" applyFont="1" applyFill="1" applyBorder="1" applyAlignment="1">
      <alignment horizontal="center" vertical="center"/>
    </xf>
    <xf numFmtId="2" fontId="74" fillId="9" borderId="12" xfId="0" applyNumberFormat="1" applyFont="1" applyFill="1" applyBorder="1" applyAlignment="1">
      <alignment horizontal="center" vertical="center"/>
    </xf>
    <xf numFmtId="164" fontId="74" fillId="33" borderId="10" xfId="0" applyNumberFormat="1" applyFont="1" applyFill="1" applyBorder="1" applyAlignment="1">
      <alignment horizontal="center" vertical="center" wrapText="1"/>
    </xf>
    <xf numFmtId="1" fontId="78" fillId="9" borderId="10" xfId="0" applyNumberFormat="1" applyFont="1" applyFill="1" applyBorder="1" applyAlignment="1">
      <alignment horizontal="center" vertical="center" wrapText="1"/>
    </xf>
    <xf numFmtId="0" fontId="78" fillId="9" borderId="10" xfId="0" applyFont="1" applyFill="1" applyBorder="1" applyAlignment="1">
      <alignment horizontal="center" vertical="center" wrapText="1"/>
    </xf>
    <xf numFmtId="49" fontId="87" fillId="0" borderId="24" xfId="0" applyNumberFormat="1" applyFont="1" applyFill="1" applyBorder="1" applyAlignment="1">
      <alignment horizontal="left" vertical="center" wrapText="1"/>
    </xf>
    <xf numFmtId="49" fontId="87" fillId="0" borderId="26" xfId="0" applyNumberFormat="1" applyFont="1" applyFill="1" applyBorder="1" applyAlignment="1">
      <alignment horizontal="left" vertical="center" wrapText="1"/>
    </xf>
    <xf numFmtId="49" fontId="87" fillId="0" borderId="19" xfId="0" applyNumberFormat="1" applyFont="1" applyFill="1" applyBorder="1" applyAlignment="1">
      <alignment horizontal="left" vertical="center" wrapText="1"/>
    </xf>
    <xf numFmtId="49" fontId="87" fillId="0" borderId="25" xfId="0" applyNumberFormat="1" applyFont="1" applyFill="1" applyBorder="1" applyAlignment="1">
      <alignment horizontal="left" vertical="center" wrapText="1"/>
    </xf>
    <xf numFmtId="0" fontId="74" fillId="34" borderId="14" xfId="0" applyFont="1" applyFill="1" applyBorder="1" applyAlignment="1">
      <alignment horizontal="center" vertical="center" wrapText="1"/>
    </xf>
    <xf numFmtId="0" fontId="74" fillId="34" borderId="21" xfId="0" applyFont="1" applyFill="1" applyBorder="1" applyAlignment="1">
      <alignment horizontal="center" vertical="center" wrapText="1"/>
    </xf>
    <xf numFmtId="0" fontId="68" fillId="34" borderId="14" xfId="0" applyFont="1" applyFill="1" applyBorder="1" applyAlignment="1">
      <alignment horizontal="left" wrapText="1"/>
    </xf>
    <xf numFmtId="0" fontId="68" fillId="34" borderId="21" xfId="0" applyFont="1" applyFill="1" applyBorder="1" applyAlignment="1">
      <alignment horizontal="left" wrapText="1"/>
    </xf>
    <xf numFmtId="0" fontId="14" fillId="9" borderId="24" xfId="0" applyFont="1" applyFill="1" applyBorder="1" applyAlignment="1">
      <alignment horizontal="center" vertical="center" wrapText="1"/>
    </xf>
    <xf numFmtId="0" fontId="14" fillId="9" borderId="26" xfId="0" applyFont="1" applyFill="1" applyBorder="1" applyAlignment="1">
      <alignment horizontal="center" vertical="center" wrapText="1"/>
    </xf>
    <xf numFmtId="0" fontId="14" fillId="9" borderId="27" xfId="0" applyFont="1" applyFill="1" applyBorder="1" applyAlignment="1">
      <alignment horizontal="center" vertical="center" wrapText="1"/>
    </xf>
    <xf numFmtId="0" fontId="14" fillId="9" borderId="16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70" fillId="33" borderId="24" xfId="0" applyFont="1" applyFill="1" applyBorder="1" applyAlignment="1">
      <alignment horizontal="left" vertical="center" wrapText="1"/>
    </xf>
    <xf numFmtId="0" fontId="70" fillId="33" borderId="26" xfId="0" applyFont="1" applyFill="1" applyBorder="1" applyAlignment="1">
      <alignment horizontal="left" vertical="center" wrapText="1"/>
    </xf>
    <xf numFmtId="0" fontId="70" fillId="33" borderId="27" xfId="0" applyFont="1" applyFill="1" applyBorder="1" applyAlignment="1">
      <alignment horizontal="left" vertical="center" wrapText="1"/>
    </xf>
    <xf numFmtId="0" fontId="70" fillId="33" borderId="16" xfId="0" applyFont="1" applyFill="1" applyBorder="1" applyAlignment="1">
      <alignment horizontal="left" vertical="center" wrapText="1"/>
    </xf>
    <xf numFmtId="0" fontId="78" fillId="33" borderId="24" xfId="0" applyFont="1" applyFill="1" applyBorder="1" applyAlignment="1">
      <alignment horizontal="center" vertical="center" wrapText="1"/>
    </xf>
    <xf numFmtId="0" fontId="78" fillId="33" borderId="2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69" fillId="0" borderId="14" xfId="0" applyFont="1" applyFill="1" applyBorder="1" applyAlignment="1">
      <alignment horizontal="left" vertical="center" wrapText="1"/>
    </xf>
    <xf numFmtId="0" fontId="69" fillId="0" borderId="21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70" fillId="0" borderId="14" xfId="0" applyFont="1" applyBorder="1" applyAlignment="1">
      <alignment horizontal="left" vertical="center" wrapText="1"/>
    </xf>
    <xf numFmtId="0" fontId="70" fillId="0" borderId="21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" fontId="76" fillId="9" borderId="14" xfId="0" applyNumberFormat="1" applyFont="1" applyFill="1" applyBorder="1" applyAlignment="1">
      <alignment horizontal="center" vertical="center" wrapText="1"/>
    </xf>
    <xf numFmtId="164" fontId="74" fillId="33" borderId="14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74" fillId="33" borderId="20" xfId="0" applyNumberFormat="1" applyFont="1" applyFill="1" applyBorder="1" applyAlignment="1">
      <alignment horizontal="center" vertical="center"/>
    </xf>
    <xf numFmtId="164" fontId="74" fillId="33" borderId="22" xfId="0" applyNumberFormat="1" applyFont="1" applyFill="1" applyBorder="1" applyAlignment="1">
      <alignment horizontal="center" vertical="center"/>
    </xf>
    <xf numFmtId="164" fontId="74" fillId="33" borderId="12" xfId="0" applyNumberFormat="1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 wrapText="1"/>
    </xf>
    <xf numFmtId="2" fontId="74" fillId="33" borderId="10" xfId="0" applyNumberFormat="1" applyFont="1" applyFill="1" applyBorder="1" applyAlignment="1">
      <alignment horizontal="center" vertical="center" wrapText="1"/>
    </xf>
    <xf numFmtId="1" fontId="74" fillId="33" borderId="10" xfId="0" applyNumberFormat="1" applyFont="1" applyFill="1" applyBorder="1" applyAlignment="1">
      <alignment horizontal="center" vertical="center" wrapText="1"/>
    </xf>
    <xf numFmtId="2" fontId="76" fillId="9" borderId="10" xfId="0" applyNumberFormat="1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 vertical="center" wrapText="1"/>
    </xf>
    <xf numFmtId="0" fontId="19" fillId="33" borderId="27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2" fontId="76" fillId="9" borderId="20" xfId="0" applyNumberFormat="1" applyFont="1" applyFill="1" applyBorder="1" applyAlignment="1">
      <alignment horizontal="center" vertical="center"/>
    </xf>
    <xf numFmtId="2" fontId="76" fillId="9" borderId="22" xfId="0" applyNumberFormat="1" applyFont="1" applyFill="1" applyBorder="1" applyAlignment="1">
      <alignment horizontal="center" vertical="center"/>
    </xf>
    <xf numFmtId="2" fontId="76" fillId="9" borderId="1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0" fontId="5" fillId="34" borderId="2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vertical="center" wrapText="1"/>
    </xf>
    <xf numFmtId="0" fontId="3" fillId="34" borderId="21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18" fillId="15" borderId="24" xfId="0" applyFont="1" applyFill="1" applyBorder="1" applyAlignment="1">
      <alignment horizontal="center" vertical="center" wrapText="1"/>
    </xf>
    <xf numFmtId="0" fontId="18" fillId="15" borderId="26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vertical="top" wrapText="1"/>
    </xf>
    <xf numFmtId="0" fontId="7" fillId="0" borderId="21" xfId="0" applyNumberFormat="1" applyFont="1" applyFill="1" applyBorder="1" applyAlignment="1">
      <alignment vertical="top" wrapText="1"/>
    </xf>
    <xf numFmtId="0" fontId="21" fillId="0" borderId="2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21" xfId="0" applyFont="1" applyFill="1" applyBorder="1" applyAlignment="1">
      <alignment horizontal="left" vertical="center" wrapText="1"/>
    </xf>
    <xf numFmtId="0" fontId="20" fillId="33" borderId="14" xfId="0" applyNumberFormat="1" applyFont="1" applyFill="1" applyBorder="1" applyAlignment="1">
      <alignment horizontal="center" vertical="top" wrapText="1"/>
    </xf>
    <xf numFmtId="0" fontId="20" fillId="33" borderId="21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left" vertical="top" wrapText="1"/>
    </xf>
    <xf numFmtId="0" fontId="7" fillId="0" borderId="21" xfId="0" applyNumberFormat="1" applyFont="1" applyFill="1" applyBorder="1" applyAlignment="1">
      <alignment horizontal="left" vertical="top" wrapText="1"/>
    </xf>
    <xf numFmtId="0" fontId="84" fillId="33" borderId="24" xfId="0" applyFont="1" applyFill="1" applyBorder="1" applyAlignment="1">
      <alignment horizontal="center" vertical="center" wrapText="1"/>
    </xf>
    <xf numFmtId="0" fontId="84" fillId="33" borderId="26" xfId="0" applyFont="1" applyFill="1" applyBorder="1" applyAlignment="1">
      <alignment horizontal="center" vertical="center" wrapText="1"/>
    </xf>
    <xf numFmtId="0" fontId="84" fillId="33" borderId="27" xfId="0" applyFont="1" applyFill="1" applyBorder="1" applyAlignment="1">
      <alignment horizontal="center" vertical="center" wrapText="1"/>
    </xf>
    <xf numFmtId="0" fontId="84" fillId="33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33" borderId="14" xfId="0" applyFont="1" applyFill="1" applyBorder="1" applyAlignment="1">
      <alignment horizontal="left" vertical="center" wrapText="1"/>
    </xf>
    <xf numFmtId="0" fontId="18" fillId="33" borderId="21" xfId="0" applyFont="1" applyFill="1" applyBorder="1" applyAlignment="1">
      <alignment horizontal="left" vertical="center" wrapText="1"/>
    </xf>
    <xf numFmtId="0" fontId="88" fillId="34" borderId="14" xfId="0" applyFont="1" applyFill="1" applyBorder="1" applyAlignment="1">
      <alignment horizontal="center" vertical="center" wrapText="1"/>
    </xf>
    <xf numFmtId="0" fontId="88" fillId="34" borderId="21" xfId="0" applyFont="1" applyFill="1" applyBorder="1" applyAlignment="1">
      <alignment horizontal="center" vertical="center" wrapText="1"/>
    </xf>
    <xf numFmtId="0" fontId="69" fillId="34" borderId="14" xfId="0" applyFont="1" applyFill="1" applyBorder="1" applyAlignment="1">
      <alignment horizontal="center" vertical="center" wrapText="1"/>
    </xf>
    <xf numFmtId="0" fontId="69" fillId="34" borderId="21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left" vertical="top" wrapText="1"/>
    </xf>
    <xf numFmtId="0" fontId="68" fillId="0" borderId="21" xfId="0" applyFont="1" applyFill="1" applyBorder="1" applyAlignment="1">
      <alignment horizontal="left" vertical="top" wrapText="1"/>
    </xf>
    <xf numFmtId="0" fontId="86" fillId="0" borderId="14" xfId="0" applyFont="1" applyFill="1" applyBorder="1" applyAlignment="1">
      <alignment wrapText="1"/>
    </xf>
    <xf numFmtId="0" fontId="86" fillId="0" borderId="21" xfId="0" applyFont="1" applyFill="1" applyBorder="1" applyAlignment="1">
      <alignment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74" fillId="0" borderId="14" xfId="0" applyFont="1" applyFill="1" applyBorder="1" applyAlignment="1">
      <alignment horizontal="left" vertical="center" wrapText="1"/>
    </xf>
    <xf numFmtId="0" fontId="74" fillId="0" borderId="21" xfId="0" applyFont="1" applyFill="1" applyBorder="1" applyAlignment="1">
      <alignment horizontal="left" vertical="center" wrapText="1"/>
    </xf>
    <xf numFmtId="49" fontId="87" fillId="0" borderId="14" xfId="0" applyNumberFormat="1" applyFont="1" applyFill="1" applyBorder="1" applyAlignment="1">
      <alignment horizontal="left" vertical="center" wrapText="1"/>
    </xf>
    <xf numFmtId="49" fontId="87" fillId="0" borderId="21" xfId="0" applyNumberFormat="1" applyFont="1" applyFill="1" applyBorder="1" applyAlignment="1">
      <alignment horizontal="left" vertical="center" wrapText="1"/>
    </xf>
    <xf numFmtId="0" fontId="69" fillId="0" borderId="20" xfId="0" applyFont="1" applyBorder="1" applyAlignment="1">
      <alignment horizontal="center" wrapText="1"/>
    </xf>
    <xf numFmtId="0" fontId="69" fillId="0" borderId="22" xfId="0" applyFont="1" applyBorder="1" applyAlignment="1">
      <alignment horizontal="center" wrapText="1"/>
    </xf>
    <xf numFmtId="0" fontId="69" fillId="0" borderId="12" xfId="0" applyFont="1" applyBorder="1" applyAlignment="1">
      <alignment horizontal="center" wrapText="1"/>
    </xf>
    <xf numFmtId="0" fontId="71" fillId="15" borderId="14" xfId="0" applyFont="1" applyFill="1" applyBorder="1" applyAlignment="1">
      <alignment horizontal="center" vertical="center"/>
    </xf>
    <xf numFmtId="0" fontId="71" fillId="15" borderId="21" xfId="0" applyFont="1" applyFill="1" applyBorder="1" applyAlignment="1">
      <alignment horizontal="center" vertical="center"/>
    </xf>
    <xf numFmtId="0" fontId="70" fillId="33" borderId="20" xfId="0" applyFont="1" applyFill="1" applyBorder="1" applyAlignment="1">
      <alignment horizontal="center" vertical="center" wrapText="1"/>
    </xf>
    <xf numFmtId="0" fontId="70" fillId="33" borderId="12" xfId="0" applyFont="1" applyFill="1" applyBorder="1" applyAlignment="1">
      <alignment horizontal="center" vertical="center" wrapText="1"/>
    </xf>
    <xf numFmtId="2" fontId="71" fillId="33" borderId="20" xfId="0" applyNumberFormat="1" applyFont="1" applyFill="1" applyBorder="1" applyAlignment="1">
      <alignment horizontal="center" vertical="center"/>
    </xf>
    <xf numFmtId="0" fontId="71" fillId="33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2" fillId="9" borderId="24" xfId="0" applyFont="1" applyFill="1" applyBorder="1" applyAlignment="1">
      <alignment horizontal="center" vertical="center" wrapText="1"/>
    </xf>
    <xf numFmtId="0" fontId="12" fillId="9" borderId="26" xfId="0" applyFont="1" applyFill="1" applyBorder="1" applyAlignment="1">
      <alignment horizontal="center" vertical="center" wrapText="1"/>
    </xf>
    <xf numFmtId="0" fontId="68" fillId="34" borderId="14" xfId="0" applyFont="1" applyFill="1" applyBorder="1" applyAlignment="1">
      <alignment horizontal="center" vertical="center" wrapText="1"/>
    </xf>
    <xf numFmtId="0" fontId="68" fillId="34" borderId="21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0" fontId="69" fillId="0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vertical="top" wrapText="1"/>
    </xf>
    <xf numFmtId="49" fontId="7" fillId="0" borderId="21" xfId="0" applyNumberFormat="1" applyFont="1" applyFill="1" applyBorder="1" applyAlignment="1">
      <alignment vertical="top" wrapText="1"/>
    </xf>
    <xf numFmtId="0" fontId="9" fillId="34" borderId="14" xfId="0" applyFont="1" applyFill="1" applyBorder="1" applyAlignment="1">
      <alignment horizontal="left" vertical="center" wrapText="1"/>
    </xf>
    <xf numFmtId="0" fontId="9" fillId="34" borderId="2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74" fillId="34" borderId="14" xfId="0" applyFont="1" applyFill="1" applyBorder="1" applyAlignment="1">
      <alignment vertical="center" wrapText="1"/>
    </xf>
    <xf numFmtId="0" fontId="74" fillId="34" borderId="21" xfId="0" applyFont="1" applyFill="1" applyBorder="1" applyAlignment="1">
      <alignment vertical="center" wrapText="1"/>
    </xf>
    <xf numFmtId="0" fontId="86" fillId="34" borderId="24" xfId="0" applyFont="1" applyFill="1" applyBorder="1" applyAlignment="1">
      <alignment horizontal="left" vertical="center" wrapText="1"/>
    </xf>
    <xf numFmtId="0" fontId="86" fillId="34" borderId="2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88" fillId="34" borderId="14" xfId="0" applyFont="1" applyFill="1" applyBorder="1" applyAlignment="1">
      <alignment horizontal="left" vertical="center" wrapText="1"/>
    </xf>
    <xf numFmtId="0" fontId="88" fillId="34" borderId="21" xfId="0" applyFont="1" applyFill="1" applyBorder="1" applyAlignment="1">
      <alignment horizontal="left" vertical="center" wrapText="1"/>
    </xf>
    <xf numFmtId="49" fontId="87" fillId="0" borderId="24" xfId="0" applyNumberFormat="1" applyFont="1" applyFill="1" applyBorder="1" applyAlignment="1">
      <alignment horizontal="center" vertical="center" wrapText="1"/>
    </xf>
    <xf numFmtId="49" fontId="87" fillId="0" borderId="26" xfId="0" applyNumberFormat="1" applyFont="1" applyFill="1" applyBorder="1" applyAlignment="1">
      <alignment horizontal="center" vertical="center" wrapText="1"/>
    </xf>
    <xf numFmtId="49" fontId="87" fillId="0" borderId="19" xfId="0" applyNumberFormat="1" applyFont="1" applyFill="1" applyBorder="1" applyAlignment="1">
      <alignment horizontal="center" vertical="center" wrapText="1"/>
    </xf>
    <xf numFmtId="49" fontId="87" fillId="0" borderId="25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49" fontId="87" fillId="0" borderId="14" xfId="0" applyNumberFormat="1" applyFont="1" applyFill="1" applyBorder="1" applyAlignment="1">
      <alignment horizontal="center" vertical="center" wrapText="1"/>
    </xf>
    <xf numFmtId="49" fontId="87" fillId="0" borderId="21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2"/>
  <sheetViews>
    <sheetView tabSelected="1" zoomScale="77" zoomScaleNormal="77" zoomScalePageLayoutView="0" workbookViewId="0" topLeftCell="A262">
      <selection activeCell="C282" sqref="C282"/>
    </sheetView>
  </sheetViews>
  <sheetFormatPr defaultColWidth="9.140625" defaultRowHeight="15"/>
  <cols>
    <col min="1" max="1" width="35.7109375" style="0" customWidth="1"/>
    <col min="2" max="2" width="35.8515625" style="0" customWidth="1"/>
    <col min="3" max="3" width="49.140625" style="0" customWidth="1"/>
    <col min="4" max="4" width="16.57421875" style="4" customWidth="1"/>
    <col min="5" max="5" width="0.42578125" style="0" hidden="1" customWidth="1"/>
    <col min="6" max="6" width="11.28125" style="0" hidden="1" customWidth="1"/>
    <col min="7" max="7" width="14.28125" style="0" hidden="1" customWidth="1"/>
    <col min="8" max="9" width="12.00390625" style="0" hidden="1" customWidth="1"/>
    <col min="10" max="10" width="11.8515625" style="0" hidden="1" customWidth="1"/>
    <col min="11" max="11" width="16.140625" style="0" customWidth="1"/>
    <col min="12" max="12" width="18.8515625" style="0" customWidth="1"/>
    <col min="13" max="13" width="22.7109375" style="0" customWidth="1"/>
  </cols>
  <sheetData>
    <row r="1" spans="1:11" ht="20.25">
      <c r="A1" s="1" t="s">
        <v>36</v>
      </c>
      <c r="B1" s="335"/>
      <c r="C1" s="335"/>
      <c r="D1" s="28"/>
      <c r="E1" s="335"/>
      <c r="F1" s="335"/>
      <c r="G1" s="335"/>
      <c r="H1" s="335"/>
      <c r="I1" s="335"/>
      <c r="J1" s="335"/>
      <c r="K1" s="335"/>
    </row>
    <row r="2" spans="1:9" ht="59.25" customHeight="1">
      <c r="A2" s="408"/>
      <c r="B2" s="409"/>
      <c r="C2" s="3"/>
      <c r="D2" s="407"/>
      <c r="E2" s="407"/>
      <c r="F2" s="407"/>
      <c r="G2" s="3"/>
      <c r="H2" s="2"/>
      <c r="I2" s="2"/>
    </row>
    <row r="3" spans="1:8" ht="20.25">
      <c r="A3" s="104" t="s">
        <v>37</v>
      </c>
      <c r="B3" s="104"/>
      <c r="C3" s="104"/>
      <c r="D3" s="104"/>
      <c r="E3" s="104"/>
      <c r="F3" s="104"/>
      <c r="G3" s="104"/>
      <c r="H3" s="104"/>
    </row>
    <row r="4" spans="1:8" ht="20.25">
      <c r="A4" s="411" t="s">
        <v>234</v>
      </c>
      <c r="B4" s="411"/>
      <c r="C4" s="411"/>
      <c r="D4" s="411"/>
      <c r="E4" s="411"/>
      <c r="F4" s="411"/>
      <c r="G4" s="411"/>
      <c r="H4" s="411"/>
    </row>
    <row r="5" spans="1:8" ht="18.75">
      <c r="A5" s="410"/>
      <c r="B5" s="410"/>
      <c r="C5" s="410"/>
      <c r="D5" s="410"/>
      <c r="E5" s="11"/>
      <c r="F5" s="10"/>
      <c r="G5" s="10"/>
      <c r="H5" s="10"/>
    </row>
    <row r="6" spans="1:13" ht="62.25" customHeight="1">
      <c r="A6" s="381" t="s">
        <v>115</v>
      </c>
      <c r="B6" s="382"/>
      <c r="C6" s="325" t="s">
        <v>2</v>
      </c>
      <c r="D6" s="330" t="s">
        <v>241</v>
      </c>
      <c r="E6" s="331"/>
      <c r="F6" s="331"/>
      <c r="G6" s="331"/>
      <c r="H6" s="331"/>
      <c r="I6" s="331"/>
      <c r="J6" s="331"/>
      <c r="K6" s="331"/>
      <c r="L6" s="332"/>
      <c r="M6" s="430" t="s">
        <v>120</v>
      </c>
    </row>
    <row r="7" spans="1:13" ht="18.75">
      <c r="A7" s="383"/>
      <c r="B7" s="384"/>
      <c r="C7" s="326"/>
      <c r="D7" s="451" t="s">
        <v>96</v>
      </c>
      <c r="E7" s="101">
        <v>2015</v>
      </c>
      <c r="F7" s="102">
        <v>2016</v>
      </c>
      <c r="G7" s="101">
        <v>2017</v>
      </c>
      <c r="H7" s="22">
        <v>2018</v>
      </c>
      <c r="I7" s="22">
        <v>2019</v>
      </c>
      <c r="J7" s="23">
        <v>2020</v>
      </c>
      <c r="K7" s="333" t="s">
        <v>240</v>
      </c>
      <c r="L7" s="333" t="s">
        <v>95</v>
      </c>
      <c r="M7" s="431"/>
    </row>
    <row r="8" spans="1:13" ht="57" thickBot="1">
      <c r="A8" s="385"/>
      <c r="B8" s="386"/>
      <c r="C8" s="327"/>
      <c r="D8" s="452"/>
      <c r="E8" s="24" t="s">
        <v>0</v>
      </c>
      <c r="F8" s="25" t="s">
        <v>0</v>
      </c>
      <c r="G8" s="24" t="s">
        <v>0</v>
      </c>
      <c r="H8" s="26" t="s">
        <v>0</v>
      </c>
      <c r="I8" s="26" t="s">
        <v>0</v>
      </c>
      <c r="J8" s="27" t="s">
        <v>0</v>
      </c>
      <c r="K8" s="334"/>
      <c r="L8" s="334"/>
      <c r="M8" s="432"/>
    </row>
    <row r="9" spans="1:13" ht="15.75">
      <c r="A9" s="399">
        <v>2</v>
      </c>
      <c r="B9" s="400"/>
      <c r="C9" s="5">
        <v>3</v>
      </c>
      <c r="D9" s="7">
        <v>4</v>
      </c>
      <c r="E9" s="7">
        <v>9</v>
      </c>
      <c r="F9" s="6">
        <v>10</v>
      </c>
      <c r="G9" s="7">
        <v>11</v>
      </c>
      <c r="H9" s="8">
        <v>12</v>
      </c>
      <c r="I9" s="8">
        <v>13</v>
      </c>
      <c r="J9" s="6">
        <v>14</v>
      </c>
      <c r="K9" s="21">
        <v>6</v>
      </c>
      <c r="L9" s="21"/>
      <c r="M9" s="21"/>
    </row>
    <row r="10" spans="1:13" ht="52.5" customHeight="1">
      <c r="A10" s="298" t="s">
        <v>126</v>
      </c>
      <c r="B10" s="299"/>
      <c r="C10" s="42" t="s">
        <v>1</v>
      </c>
      <c r="D10" s="191">
        <f>D11</f>
        <v>109888.5</v>
      </c>
      <c r="E10" s="43"/>
      <c r="F10" s="43"/>
      <c r="G10" s="43"/>
      <c r="H10" s="43"/>
      <c r="I10" s="43"/>
      <c r="J10" s="44"/>
      <c r="K10" s="191">
        <f>K11</f>
        <v>78593.8</v>
      </c>
      <c r="L10" s="41">
        <f>K10/D10*100</f>
        <v>71.5214057885948</v>
      </c>
      <c r="M10" s="68"/>
    </row>
    <row r="11" spans="1:13" ht="48" customHeight="1">
      <c r="A11" s="300"/>
      <c r="B11" s="301"/>
      <c r="C11" s="45" t="s">
        <v>18</v>
      </c>
      <c r="D11" s="97">
        <f>D12+D19+D30+D37+D40</f>
        <v>109888.5</v>
      </c>
      <c r="E11" s="46"/>
      <c r="F11" s="46"/>
      <c r="G11" s="46"/>
      <c r="H11" s="46"/>
      <c r="I11" s="46"/>
      <c r="J11" s="47"/>
      <c r="K11" s="97">
        <f>K12+K19+K30+K37+K40</f>
        <v>78593.8</v>
      </c>
      <c r="L11" s="41">
        <f aca="true" t="shared" si="0" ref="L11:L86">K11/D11*100</f>
        <v>71.5214057885948</v>
      </c>
      <c r="M11" s="68"/>
    </row>
    <row r="12" spans="1:13" ht="54.75" customHeight="1">
      <c r="A12" s="442" t="s">
        <v>79</v>
      </c>
      <c r="B12" s="442"/>
      <c r="C12" s="48" t="s">
        <v>1</v>
      </c>
      <c r="D12" s="49">
        <f>D13+D16+D18</f>
        <v>15536.3</v>
      </c>
      <c r="E12" s="49" t="e">
        <f>#REF!+#REF!+#REF!+#REF!</f>
        <v>#REF!</v>
      </c>
      <c r="F12" s="49" t="e">
        <f>#REF!+#REF!+#REF!+#REF!</f>
        <v>#REF!</v>
      </c>
      <c r="G12" s="49" t="e">
        <f>#REF!+#REF!+#REF!+#REF!</f>
        <v>#REF!</v>
      </c>
      <c r="H12" s="49" t="e">
        <f>#REF!+#REF!+#REF!+#REF!</f>
        <v>#REF!</v>
      </c>
      <c r="I12" s="49" t="e">
        <f>#REF!+#REF!+#REF!+#REF!</f>
        <v>#REF!</v>
      </c>
      <c r="J12" s="50" t="e">
        <f>#REF!+#REF!+#REF!+#REF!</f>
        <v>#REF!</v>
      </c>
      <c r="K12" s="49">
        <f>K13+K14+K16+K18</f>
        <v>9771.3</v>
      </c>
      <c r="L12" s="38">
        <f t="shared" si="0"/>
        <v>62.893352986232244</v>
      </c>
      <c r="M12" s="68"/>
    </row>
    <row r="13" spans="1:13" ht="68.25" customHeight="1">
      <c r="A13" s="391" t="s">
        <v>10</v>
      </c>
      <c r="B13" s="392"/>
      <c r="C13" s="5" t="s">
        <v>13</v>
      </c>
      <c r="D13" s="180">
        <v>15505.3</v>
      </c>
      <c r="E13" s="180"/>
      <c r="F13" s="180"/>
      <c r="G13" s="180"/>
      <c r="H13" s="180"/>
      <c r="I13" s="180"/>
      <c r="J13" s="181"/>
      <c r="K13" s="112">
        <v>9771.3</v>
      </c>
      <c r="L13" s="68">
        <f t="shared" si="0"/>
        <v>63.01909669596847</v>
      </c>
      <c r="M13" s="68"/>
    </row>
    <row r="14" spans="1:13" ht="0.75" customHeight="1">
      <c r="A14" s="455" t="s">
        <v>11</v>
      </c>
      <c r="B14" s="456"/>
      <c r="C14" s="5" t="s">
        <v>13</v>
      </c>
      <c r="D14" s="180">
        <v>0</v>
      </c>
      <c r="E14" s="180"/>
      <c r="F14" s="180"/>
      <c r="G14" s="180"/>
      <c r="H14" s="180"/>
      <c r="I14" s="180"/>
      <c r="J14" s="181"/>
      <c r="K14" s="112">
        <v>0</v>
      </c>
      <c r="L14" s="112">
        <v>0</v>
      </c>
      <c r="M14" s="68" t="e">
        <f>K14/D14*100</f>
        <v>#DIV/0!</v>
      </c>
    </row>
    <row r="15" spans="1:13" ht="0.75" customHeight="1" hidden="1">
      <c r="A15" s="376" t="s">
        <v>161</v>
      </c>
      <c r="B15" s="377"/>
      <c r="C15" s="5" t="s">
        <v>3</v>
      </c>
      <c r="D15" s="112">
        <v>0</v>
      </c>
      <c r="E15" s="112"/>
      <c r="F15" s="112"/>
      <c r="G15" s="112"/>
      <c r="H15" s="112"/>
      <c r="I15" s="112"/>
      <c r="J15" s="185"/>
      <c r="K15" s="112">
        <v>0</v>
      </c>
      <c r="L15" s="112">
        <v>0</v>
      </c>
      <c r="M15" s="68" t="e">
        <f>K15/D15*100</f>
        <v>#DIV/0!</v>
      </c>
    </row>
    <row r="16" spans="1:13" ht="39" customHeight="1">
      <c r="A16" s="401" t="s">
        <v>162</v>
      </c>
      <c r="B16" s="402"/>
      <c r="C16" s="5" t="s">
        <v>3</v>
      </c>
      <c r="D16" s="112">
        <v>28.8</v>
      </c>
      <c r="E16" s="112"/>
      <c r="F16" s="112"/>
      <c r="G16" s="112"/>
      <c r="H16" s="112"/>
      <c r="I16" s="112"/>
      <c r="J16" s="185"/>
      <c r="K16" s="112">
        <v>0</v>
      </c>
      <c r="L16" s="112">
        <v>0</v>
      </c>
      <c r="M16" s="68"/>
    </row>
    <row r="17" spans="1:13" ht="40.5" customHeight="1" hidden="1">
      <c r="A17" s="401" t="s">
        <v>163</v>
      </c>
      <c r="B17" s="402"/>
      <c r="C17" s="5" t="s">
        <v>3</v>
      </c>
      <c r="D17" s="112">
        <v>0</v>
      </c>
      <c r="E17" s="112"/>
      <c r="F17" s="112"/>
      <c r="G17" s="112"/>
      <c r="H17" s="112"/>
      <c r="I17" s="112"/>
      <c r="J17" s="185"/>
      <c r="K17" s="112">
        <v>0</v>
      </c>
      <c r="L17" s="112">
        <v>0</v>
      </c>
      <c r="M17" s="68"/>
    </row>
    <row r="18" spans="1:13" ht="40.5" customHeight="1">
      <c r="A18" s="401" t="s">
        <v>164</v>
      </c>
      <c r="B18" s="402"/>
      <c r="C18" s="5" t="s">
        <v>3</v>
      </c>
      <c r="D18" s="112">
        <v>2.2</v>
      </c>
      <c r="E18" s="112"/>
      <c r="F18" s="112"/>
      <c r="G18" s="112"/>
      <c r="H18" s="112"/>
      <c r="I18" s="112"/>
      <c r="J18" s="185"/>
      <c r="K18" s="112">
        <v>0</v>
      </c>
      <c r="L18" s="112">
        <v>0</v>
      </c>
      <c r="M18" s="68"/>
    </row>
    <row r="19" spans="1:13" ht="56.25" customHeight="1">
      <c r="A19" s="389" t="s">
        <v>80</v>
      </c>
      <c r="B19" s="390"/>
      <c r="C19" s="89"/>
      <c r="D19" s="128">
        <f>D20+D21+D25</f>
        <v>45506.9</v>
      </c>
      <c r="E19" s="128"/>
      <c r="F19" s="128"/>
      <c r="G19" s="128"/>
      <c r="H19" s="128"/>
      <c r="I19" s="128"/>
      <c r="J19" s="129"/>
      <c r="K19" s="128">
        <f>K20+K21+K23+K25+K26+K27+K28+K29</f>
        <v>33145.200000000004</v>
      </c>
      <c r="L19" s="38">
        <f t="shared" si="0"/>
        <v>72.83554801579541</v>
      </c>
      <c r="M19" s="68"/>
    </row>
    <row r="20" spans="1:13" ht="50.25" customHeight="1">
      <c r="A20" s="349" t="s">
        <v>81</v>
      </c>
      <c r="B20" s="350"/>
      <c r="C20" s="5" t="s">
        <v>13</v>
      </c>
      <c r="D20" s="180">
        <v>45264.1</v>
      </c>
      <c r="E20" s="182"/>
      <c r="F20" s="182"/>
      <c r="G20" s="182"/>
      <c r="H20" s="182"/>
      <c r="I20" s="182"/>
      <c r="J20" s="183"/>
      <c r="K20" s="180">
        <v>33130.8</v>
      </c>
      <c r="L20" s="112">
        <f t="shared" si="0"/>
        <v>73.19443002291</v>
      </c>
      <c r="M20" s="68"/>
    </row>
    <row r="21" spans="1:13" ht="66.75" customHeight="1">
      <c r="A21" s="379" t="s">
        <v>82</v>
      </c>
      <c r="B21" s="380"/>
      <c r="C21" s="5" t="s">
        <v>13</v>
      </c>
      <c r="D21" s="182">
        <v>25</v>
      </c>
      <c r="E21" s="182"/>
      <c r="F21" s="182"/>
      <c r="G21" s="182"/>
      <c r="H21" s="182"/>
      <c r="I21" s="182"/>
      <c r="J21" s="183"/>
      <c r="K21" s="182">
        <v>0</v>
      </c>
      <c r="L21" s="112">
        <f t="shared" si="0"/>
        <v>0</v>
      </c>
      <c r="M21" s="68"/>
    </row>
    <row r="22" spans="1:13" ht="35.25" customHeight="1" hidden="1">
      <c r="A22" s="379" t="s">
        <v>12</v>
      </c>
      <c r="B22" s="380"/>
      <c r="C22" s="5" t="s">
        <v>3</v>
      </c>
      <c r="D22" s="180"/>
      <c r="E22" s="180"/>
      <c r="F22" s="180"/>
      <c r="G22" s="180"/>
      <c r="H22" s="180"/>
      <c r="I22" s="180"/>
      <c r="J22" s="181"/>
      <c r="K22" s="112"/>
      <c r="L22" s="112" t="e">
        <f t="shared" si="0"/>
        <v>#DIV/0!</v>
      </c>
      <c r="M22" s="68"/>
    </row>
    <row r="23" spans="1:13" ht="80.25" customHeight="1" hidden="1">
      <c r="A23" s="379" t="s">
        <v>83</v>
      </c>
      <c r="B23" s="380"/>
      <c r="C23" s="126" t="s">
        <v>13</v>
      </c>
      <c r="D23" s="180">
        <v>0</v>
      </c>
      <c r="E23" s="180"/>
      <c r="F23" s="180"/>
      <c r="G23" s="180"/>
      <c r="H23" s="180"/>
      <c r="I23" s="180"/>
      <c r="J23" s="181"/>
      <c r="K23" s="112">
        <v>0</v>
      </c>
      <c r="L23" s="112">
        <v>0</v>
      </c>
      <c r="M23" s="68"/>
    </row>
    <row r="24" spans="1:13" ht="82.5" customHeight="1" hidden="1">
      <c r="A24" s="349" t="s">
        <v>14</v>
      </c>
      <c r="B24" s="350"/>
      <c r="C24" s="5" t="s">
        <v>13</v>
      </c>
      <c r="D24" s="180">
        <v>0</v>
      </c>
      <c r="E24" s="180">
        <v>0</v>
      </c>
      <c r="F24" s="180">
        <v>0</v>
      </c>
      <c r="G24" s="180">
        <v>0</v>
      </c>
      <c r="H24" s="180">
        <v>0</v>
      </c>
      <c r="I24" s="180">
        <v>0</v>
      </c>
      <c r="J24" s="181">
        <v>0</v>
      </c>
      <c r="K24" s="112"/>
      <c r="L24" s="112" t="e">
        <f t="shared" si="0"/>
        <v>#DIV/0!</v>
      </c>
      <c r="M24" s="68"/>
    </row>
    <row r="25" spans="1:13" ht="75.75" customHeight="1">
      <c r="A25" s="379" t="s">
        <v>84</v>
      </c>
      <c r="B25" s="380"/>
      <c r="C25" s="5" t="s">
        <v>13</v>
      </c>
      <c r="D25" s="180">
        <v>217.8</v>
      </c>
      <c r="E25" s="180"/>
      <c r="F25" s="180"/>
      <c r="G25" s="180"/>
      <c r="H25" s="180"/>
      <c r="I25" s="180"/>
      <c r="J25" s="181"/>
      <c r="K25" s="180">
        <v>14.4</v>
      </c>
      <c r="L25" s="112">
        <f>K25/D25*100</f>
        <v>6.6115702479338845</v>
      </c>
      <c r="M25" s="68"/>
    </row>
    <row r="26" spans="1:13" ht="57" customHeight="1" hidden="1">
      <c r="A26" s="379" t="s">
        <v>85</v>
      </c>
      <c r="B26" s="380"/>
      <c r="C26" s="5" t="s">
        <v>3</v>
      </c>
      <c r="D26" s="180">
        <v>0</v>
      </c>
      <c r="E26" s="180"/>
      <c r="F26" s="180"/>
      <c r="G26" s="180"/>
      <c r="H26" s="180"/>
      <c r="I26" s="180"/>
      <c r="J26" s="181"/>
      <c r="K26" s="180">
        <v>0</v>
      </c>
      <c r="L26" s="112">
        <v>0</v>
      </c>
      <c r="M26" s="41"/>
    </row>
    <row r="27" spans="1:13" ht="56.25" customHeight="1" hidden="1">
      <c r="A27" s="379" t="s">
        <v>86</v>
      </c>
      <c r="B27" s="380"/>
      <c r="C27" s="5" t="s">
        <v>3</v>
      </c>
      <c r="D27" s="180">
        <v>0</v>
      </c>
      <c r="E27" s="180"/>
      <c r="F27" s="180"/>
      <c r="G27" s="180"/>
      <c r="H27" s="180"/>
      <c r="I27" s="180"/>
      <c r="J27" s="181"/>
      <c r="K27" s="180">
        <v>0</v>
      </c>
      <c r="L27" s="112">
        <v>0</v>
      </c>
      <c r="M27" s="41"/>
    </row>
    <row r="28" spans="1:13" ht="0.75" customHeight="1" hidden="1">
      <c r="A28" s="349" t="s">
        <v>87</v>
      </c>
      <c r="B28" s="350"/>
      <c r="C28" s="126" t="s">
        <v>3</v>
      </c>
      <c r="D28" s="180">
        <v>0</v>
      </c>
      <c r="E28" s="180"/>
      <c r="F28" s="180"/>
      <c r="G28" s="180"/>
      <c r="H28" s="180"/>
      <c r="I28" s="180"/>
      <c r="J28" s="181"/>
      <c r="K28" s="180">
        <v>0</v>
      </c>
      <c r="L28" s="112">
        <v>0</v>
      </c>
      <c r="M28" s="41"/>
    </row>
    <row r="29" spans="1:13" ht="50.25" customHeight="1" hidden="1">
      <c r="A29" s="349" t="s">
        <v>165</v>
      </c>
      <c r="B29" s="350"/>
      <c r="C29" s="5" t="s">
        <v>3</v>
      </c>
      <c r="D29" s="184">
        <v>0</v>
      </c>
      <c r="E29" s="180"/>
      <c r="F29" s="180"/>
      <c r="G29" s="180"/>
      <c r="H29" s="180"/>
      <c r="I29" s="180"/>
      <c r="J29" s="181"/>
      <c r="K29" s="180">
        <v>0</v>
      </c>
      <c r="L29" s="112">
        <v>0</v>
      </c>
      <c r="M29" s="41"/>
    </row>
    <row r="30" spans="1:13" ht="73.5" customHeight="1">
      <c r="A30" s="372" t="s">
        <v>166</v>
      </c>
      <c r="B30" s="373"/>
      <c r="C30" s="89"/>
      <c r="D30" s="150">
        <f>D31+D32+D33+D34+D35+D36</f>
        <v>31730</v>
      </c>
      <c r="E30" s="90"/>
      <c r="F30" s="90"/>
      <c r="G30" s="90"/>
      <c r="H30" s="90"/>
      <c r="I30" s="90"/>
      <c r="J30" s="91"/>
      <c r="K30" s="150">
        <f>K31+K32+K33+K34+K35</f>
        <v>22029.5</v>
      </c>
      <c r="L30" s="38">
        <f t="shared" si="0"/>
        <v>69.42798613299716</v>
      </c>
      <c r="M30" s="68"/>
    </row>
    <row r="31" spans="1:13" ht="64.5" customHeight="1">
      <c r="A31" s="349" t="s">
        <v>88</v>
      </c>
      <c r="B31" s="350"/>
      <c r="C31" s="5" t="s">
        <v>13</v>
      </c>
      <c r="D31" s="180">
        <v>16339.6</v>
      </c>
      <c r="E31" s="180"/>
      <c r="F31" s="180"/>
      <c r="G31" s="180"/>
      <c r="H31" s="180"/>
      <c r="I31" s="180"/>
      <c r="J31" s="181"/>
      <c r="K31" s="112">
        <v>11951.6</v>
      </c>
      <c r="L31" s="112">
        <f t="shared" si="0"/>
        <v>73.14499742955763</v>
      </c>
      <c r="M31" s="68"/>
    </row>
    <row r="32" spans="1:13" ht="71.25" customHeight="1">
      <c r="A32" s="349" t="s">
        <v>89</v>
      </c>
      <c r="B32" s="350"/>
      <c r="C32" s="5" t="s">
        <v>13</v>
      </c>
      <c r="D32" s="180">
        <v>4094.4</v>
      </c>
      <c r="E32" s="180"/>
      <c r="F32" s="180"/>
      <c r="G32" s="180"/>
      <c r="H32" s="180"/>
      <c r="I32" s="180"/>
      <c r="J32" s="181"/>
      <c r="K32" s="112">
        <v>2070.6</v>
      </c>
      <c r="L32" s="112">
        <f t="shared" si="0"/>
        <v>50.571512309495894</v>
      </c>
      <c r="M32" s="68"/>
    </row>
    <row r="33" spans="1:13" ht="43.5" customHeight="1">
      <c r="A33" s="349" t="s">
        <v>90</v>
      </c>
      <c r="B33" s="350"/>
      <c r="C33" s="5" t="s">
        <v>13</v>
      </c>
      <c r="D33" s="180">
        <v>6222.1</v>
      </c>
      <c r="E33" s="180"/>
      <c r="F33" s="180"/>
      <c r="G33" s="180"/>
      <c r="H33" s="180"/>
      <c r="I33" s="180"/>
      <c r="J33" s="181"/>
      <c r="K33" s="114">
        <v>4338.8</v>
      </c>
      <c r="L33" s="112">
        <f t="shared" si="0"/>
        <v>69.73208402307903</v>
      </c>
      <c r="M33" s="68"/>
    </row>
    <row r="34" spans="1:13" ht="54" customHeight="1">
      <c r="A34" s="349" t="s">
        <v>127</v>
      </c>
      <c r="B34" s="350"/>
      <c r="C34" s="130" t="s">
        <v>13</v>
      </c>
      <c r="D34" s="180">
        <v>4346</v>
      </c>
      <c r="E34" s="180"/>
      <c r="F34" s="180"/>
      <c r="G34" s="180"/>
      <c r="H34" s="180"/>
      <c r="I34" s="180"/>
      <c r="J34" s="181"/>
      <c r="K34" s="112">
        <v>3668.5</v>
      </c>
      <c r="L34" s="112">
        <f t="shared" si="0"/>
        <v>84.41095260009203</v>
      </c>
      <c r="M34" s="68"/>
    </row>
    <row r="35" spans="1:13" ht="54" customHeight="1">
      <c r="A35" s="349" t="s">
        <v>128</v>
      </c>
      <c r="B35" s="350"/>
      <c r="C35" s="126" t="s">
        <v>13</v>
      </c>
      <c r="D35" s="180">
        <v>38.4</v>
      </c>
      <c r="E35" s="180"/>
      <c r="F35" s="180"/>
      <c r="G35" s="180"/>
      <c r="H35" s="180"/>
      <c r="I35" s="180"/>
      <c r="J35" s="181"/>
      <c r="K35" s="112">
        <v>0</v>
      </c>
      <c r="L35" s="112">
        <v>0</v>
      </c>
      <c r="M35" s="68"/>
    </row>
    <row r="36" spans="1:13" ht="54" customHeight="1">
      <c r="A36" s="374" t="s">
        <v>235</v>
      </c>
      <c r="B36" s="375"/>
      <c r="C36" s="126" t="s">
        <v>13</v>
      </c>
      <c r="D36" s="180">
        <v>689.5</v>
      </c>
      <c r="E36" s="180"/>
      <c r="F36" s="180"/>
      <c r="G36" s="180"/>
      <c r="H36" s="180"/>
      <c r="I36" s="180"/>
      <c r="J36" s="181"/>
      <c r="K36" s="112">
        <v>0</v>
      </c>
      <c r="L36" s="112">
        <v>0</v>
      </c>
      <c r="M36" s="68"/>
    </row>
    <row r="37" spans="1:13" ht="45" customHeight="1">
      <c r="A37" s="412" t="s">
        <v>91</v>
      </c>
      <c r="B37" s="413"/>
      <c r="C37" s="89"/>
      <c r="D37" s="92">
        <f>D38+D39</f>
        <v>1056.5</v>
      </c>
      <c r="E37" s="92"/>
      <c r="F37" s="92"/>
      <c r="G37" s="92"/>
      <c r="H37" s="92"/>
      <c r="I37" s="92"/>
      <c r="J37" s="93"/>
      <c r="K37" s="128">
        <f>K38+K39</f>
        <v>766.8</v>
      </c>
      <c r="L37" s="38">
        <f t="shared" si="0"/>
        <v>72.5792711784193</v>
      </c>
      <c r="M37" s="68"/>
    </row>
    <row r="38" spans="1:13" ht="80.25" customHeight="1">
      <c r="A38" s="366" t="s">
        <v>121</v>
      </c>
      <c r="B38" s="378"/>
      <c r="C38" s="9" t="s">
        <v>13</v>
      </c>
      <c r="D38" s="178">
        <v>1054.5</v>
      </c>
      <c r="E38" s="177"/>
      <c r="F38" s="177"/>
      <c r="G38" s="177"/>
      <c r="H38" s="177"/>
      <c r="I38" s="177"/>
      <c r="J38" s="179"/>
      <c r="K38" s="112">
        <v>766.8</v>
      </c>
      <c r="L38" s="112">
        <f t="shared" si="0"/>
        <v>72.71692745376956</v>
      </c>
      <c r="M38" s="68"/>
    </row>
    <row r="39" spans="1:13" ht="80.25" customHeight="1">
      <c r="A39" s="366" t="s">
        <v>167</v>
      </c>
      <c r="B39" s="367"/>
      <c r="C39" s="9" t="s">
        <v>13</v>
      </c>
      <c r="D39" s="177">
        <v>2</v>
      </c>
      <c r="E39" s="177"/>
      <c r="F39" s="177"/>
      <c r="G39" s="177"/>
      <c r="H39" s="177"/>
      <c r="I39" s="177"/>
      <c r="J39" s="179"/>
      <c r="K39" s="114">
        <v>0</v>
      </c>
      <c r="L39" s="112">
        <v>0</v>
      </c>
      <c r="M39" s="68"/>
    </row>
    <row r="40" spans="1:13" ht="45" customHeight="1">
      <c r="A40" s="372" t="s">
        <v>92</v>
      </c>
      <c r="B40" s="373"/>
      <c r="C40" s="89"/>
      <c r="D40" s="128">
        <f>D41+D42</f>
        <v>16058.8</v>
      </c>
      <c r="E40" s="92"/>
      <c r="F40" s="92"/>
      <c r="G40" s="92"/>
      <c r="H40" s="92"/>
      <c r="I40" s="92"/>
      <c r="J40" s="93"/>
      <c r="K40" s="128">
        <f>K41+K42</f>
        <v>12881</v>
      </c>
      <c r="L40" s="38">
        <f t="shared" si="0"/>
        <v>80.21147283732284</v>
      </c>
      <c r="M40" s="68"/>
    </row>
    <row r="41" spans="1:13" ht="45" customHeight="1">
      <c r="A41" s="349" t="s">
        <v>199</v>
      </c>
      <c r="B41" s="350"/>
      <c r="C41" s="126" t="s">
        <v>13</v>
      </c>
      <c r="D41" s="177">
        <v>12735.4</v>
      </c>
      <c r="E41" s="177"/>
      <c r="F41" s="177"/>
      <c r="G41" s="177"/>
      <c r="H41" s="177"/>
      <c r="I41" s="177"/>
      <c r="J41" s="179"/>
      <c r="K41" s="112">
        <v>10058.3</v>
      </c>
      <c r="L41" s="112">
        <f t="shared" si="0"/>
        <v>78.97906622485355</v>
      </c>
      <c r="M41" s="68"/>
    </row>
    <row r="42" spans="1:13" ht="45" customHeight="1">
      <c r="A42" s="349" t="s">
        <v>200</v>
      </c>
      <c r="B42" s="350"/>
      <c r="C42" s="5" t="s">
        <v>13</v>
      </c>
      <c r="D42" s="190">
        <v>3323.4</v>
      </c>
      <c r="E42" s="177"/>
      <c r="F42" s="177"/>
      <c r="G42" s="177"/>
      <c r="H42" s="177"/>
      <c r="I42" s="177"/>
      <c r="J42" s="179"/>
      <c r="K42" s="112">
        <v>2822.7</v>
      </c>
      <c r="L42" s="112">
        <v>50.38</v>
      </c>
      <c r="M42" s="68"/>
    </row>
    <row r="43" spans="1:13" ht="54" customHeight="1">
      <c r="A43" s="370" t="s">
        <v>63</v>
      </c>
      <c r="B43" s="371"/>
      <c r="C43" s="94" t="s">
        <v>93</v>
      </c>
      <c r="D43" s="198">
        <f>D44+D94+D55</f>
        <v>67568.90000000001</v>
      </c>
      <c r="E43" s="95"/>
      <c r="F43" s="95"/>
      <c r="G43" s="95"/>
      <c r="H43" s="95"/>
      <c r="I43" s="95"/>
      <c r="J43" s="96"/>
      <c r="K43" s="198">
        <f>K44+K55+K94</f>
        <v>51051.7</v>
      </c>
      <c r="L43" s="41">
        <f t="shared" si="0"/>
        <v>75.55502605488618</v>
      </c>
      <c r="M43" s="68"/>
    </row>
    <row r="44" spans="1:13" ht="27" customHeight="1">
      <c r="A44" s="317" t="s">
        <v>64</v>
      </c>
      <c r="B44" s="318"/>
      <c r="C44" s="48" t="s">
        <v>1</v>
      </c>
      <c r="D44" s="51">
        <f>D46+D47+D48</f>
        <v>1345.1</v>
      </c>
      <c r="E44" s="51">
        <f aca="true" t="shared" si="1" ref="E44:J44">E49+E51+E53+E50+E54+E52</f>
        <v>0</v>
      </c>
      <c r="F44" s="51">
        <f t="shared" si="1"/>
        <v>0</v>
      </c>
      <c r="G44" s="51">
        <f t="shared" si="1"/>
        <v>0</v>
      </c>
      <c r="H44" s="51">
        <f t="shared" si="1"/>
        <v>0</v>
      </c>
      <c r="I44" s="51">
        <f t="shared" si="1"/>
        <v>0</v>
      </c>
      <c r="J44" s="52">
        <f t="shared" si="1"/>
        <v>0</v>
      </c>
      <c r="K44" s="33">
        <f>K46+K47+K48</f>
        <v>812.9</v>
      </c>
      <c r="L44" s="38">
        <f t="shared" si="0"/>
        <v>60.43416846331128</v>
      </c>
      <c r="M44" s="68"/>
    </row>
    <row r="45" spans="1:13" ht="20.25" customHeight="1">
      <c r="A45" s="319"/>
      <c r="B45" s="320"/>
      <c r="C45" s="48" t="s">
        <v>29</v>
      </c>
      <c r="D45" s="51"/>
      <c r="E45" s="51"/>
      <c r="F45" s="51"/>
      <c r="G45" s="51"/>
      <c r="H45" s="51"/>
      <c r="I45" s="51"/>
      <c r="J45" s="52"/>
      <c r="K45" s="37"/>
      <c r="L45" s="38"/>
      <c r="M45" s="68"/>
    </row>
    <row r="46" spans="1:13" ht="46.5" customHeight="1">
      <c r="A46" s="319"/>
      <c r="B46" s="320"/>
      <c r="C46" s="48" t="s">
        <v>30</v>
      </c>
      <c r="D46" s="51">
        <f>D52+D54</f>
        <v>151.1</v>
      </c>
      <c r="E46" s="51">
        <f aca="true" t="shared" si="2" ref="E46:J46">E52+E54</f>
        <v>0</v>
      </c>
      <c r="F46" s="51">
        <f t="shared" si="2"/>
        <v>0</v>
      </c>
      <c r="G46" s="51">
        <f t="shared" si="2"/>
        <v>0</v>
      </c>
      <c r="H46" s="51">
        <f t="shared" si="2"/>
        <v>0</v>
      </c>
      <c r="I46" s="51">
        <f t="shared" si="2"/>
        <v>0</v>
      </c>
      <c r="J46" s="52">
        <f t="shared" si="2"/>
        <v>0</v>
      </c>
      <c r="K46" s="51">
        <f>K52+K54</f>
        <v>129.5</v>
      </c>
      <c r="L46" s="38">
        <f t="shared" si="0"/>
        <v>85.70483123759101</v>
      </c>
      <c r="M46" s="68"/>
    </row>
    <row r="47" spans="1:13" ht="39.75" customHeight="1">
      <c r="A47" s="319"/>
      <c r="B47" s="320"/>
      <c r="C47" s="48" t="s">
        <v>4</v>
      </c>
      <c r="D47" s="51">
        <v>9</v>
      </c>
      <c r="E47" s="51">
        <f aca="true" t="shared" si="3" ref="E47:J47">E50</f>
        <v>0</v>
      </c>
      <c r="F47" s="51">
        <f t="shared" si="3"/>
        <v>0</v>
      </c>
      <c r="G47" s="51">
        <f t="shared" si="3"/>
        <v>0</v>
      </c>
      <c r="H47" s="51">
        <f t="shared" si="3"/>
        <v>0</v>
      </c>
      <c r="I47" s="51">
        <f t="shared" si="3"/>
        <v>0</v>
      </c>
      <c r="J47" s="52">
        <f t="shared" si="3"/>
        <v>0</v>
      </c>
      <c r="K47" s="51">
        <v>0</v>
      </c>
      <c r="L47" s="38">
        <f t="shared" si="0"/>
        <v>0</v>
      </c>
      <c r="M47" s="68"/>
    </row>
    <row r="48" spans="1:13" ht="44.25" customHeight="1">
      <c r="A48" s="319"/>
      <c r="B48" s="320"/>
      <c r="C48" s="53" t="s">
        <v>213</v>
      </c>
      <c r="D48" s="147">
        <f>D49+D51+D53</f>
        <v>1185</v>
      </c>
      <c r="E48" s="51">
        <f aca="true" t="shared" si="4" ref="E48:J48">E49+E51+E53</f>
        <v>0</v>
      </c>
      <c r="F48" s="51">
        <f t="shared" si="4"/>
        <v>0</v>
      </c>
      <c r="G48" s="51">
        <f t="shared" si="4"/>
        <v>0</v>
      </c>
      <c r="H48" s="51">
        <f t="shared" si="4"/>
        <v>0</v>
      </c>
      <c r="I48" s="51">
        <f t="shared" si="4"/>
        <v>0</v>
      </c>
      <c r="J48" s="52">
        <f t="shared" si="4"/>
        <v>0</v>
      </c>
      <c r="K48" s="147">
        <f>K49+K51+K53</f>
        <v>683.4</v>
      </c>
      <c r="L48" s="38">
        <f t="shared" si="0"/>
        <v>57.67088607594937</v>
      </c>
      <c r="M48" s="68"/>
    </row>
    <row r="49" spans="1:13" ht="51.75" customHeight="1">
      <c r="A49" s="356" t="s">
        <v>122</v>
      </c>
      <c r="B49" s="357"/>
      <c r="C49" s="5" t="s">
        <v>213</v>
      </c>
      <c r="D49" s="172">
        <v>1000</v>
      </c>
      <c r="E49" s="122"/>
      <c r="F49" s="122"/>
      <c r="G49" s="122"/>
      <c r="H49" s="122"/>
      <c r="I49" s="122"/>
      <c r="J49" s="123"/>
      <c r="K49" s="114">
        <v>567.8</v>
      </c>
      <c r="L49" s="68">
        <f t="shared" si="0"/>
        <v>56.779999999999994</v>
      </c>
      <c r="M49" s="68"/>
    </row>
    <row r="50" spans="1:13" ht="41.25" customHeight="1">
      <c r="A50" s="393" t="s">
        <v>17</v>
      </c>
      <c r="B50" s="394"/>
      <c r="C50" s="5" t="s">
        <v>4</v>
      </c>
      <c r="D50" s="172">
        <v>9</v>
      </c>
      <c r="E50" s="122"/>
      <c r="F50" s="122"/>
      <c r="G50" s="122"/>
      <c r="H50" s="122"/>
      <c r="I50" s="122"/>
      <c r="J50" s="123"/>
      <c r="K50" s="114">
        <v>0</v>
      </c>
      <c r="L50" s="68">
        <f t="shared" si="0"/>
        <v>0</v>
      </c>
      <c r="M50" s="68"/>
    </row>
    <row r="51" spans="1:13" ht="37.5" customHeight="1">
      <c r="A51" s="395"/>
      <c r="B51" s="396"/>
      <c r="C51" s="5" t="s">
        <v>213</v>
      </c>
      <c r="D51" s="172">
        <v>40</v>
      </c>
      <c r="E51" s="69"/>
      <c r="F51" s="69"/>
      <c r="G51" s="69"/>
      <c r="H51" s="69"/>
      <c r="I51" s="69"/>
      <c r="J51" s="70"/>
      <c r="K51" s="71">
        <v>40</v>
      </c>
      <c r="L51" s="68">
        <f t="shared" si="0"/>
        <v>100</v>
      </c>
      <c r="M51" s="68"/>
    </row>
    <row r="52" spans="1:13" ht="34.5" customHeight="1">
      <c r="A52" s="397"/>
      <c r="B52" s="398"/>
      <c r="C52" s="126" t="s">
        <v>19</v>
      </c>
      <c r="D52" s="172">
        <v>21</v>
      </c>
      <c r="E52" s="122"/>
      <c r="F52" s="122"/>
      <c r="G52" s="122"/>
      <c r="H52" s="122"/>
      <c r="I52" s="122"/>
      <c r="J52" s="123"/>
      <c r="K52" s="114">
        <v>0</v>
      </c>
      <c r="L52" s="68">
        <f t="shared" si="0"/>
        <v>0</v>
      </c>
      <c r="M52" s="68"/>
    </row>
    <row r="53" spans="1:13" ht="47.25" customHeight="1">
      <c r="A53" s="393" t="s">
        <v>123</v>
      </c>
      <c r="B53" s="394"/>
      <c r="C53" s="5" t="s">
        <v>213</v>
      </c>
      <c r="D53" s="172">
        <v>145</v>
      </c>
      <c r="E53" s="122"/>
      <c r="F53" s="122"/>
      <c r="G53" s="122"/>
      <c r="H53" s="122"/>
      <c r="I53" s="122"/>
      <c r="J53" s="123"/>
      <c r="K53" s="114">
        <v>75.6</v>
      </c>
      <c r="L53" s="68">
        <f t="shared" si="0"/>
        <v>52.137931034482754</v>
      </c>
      <c r="M53" s="68"/>
    </row>
    <row r="54" spans="1:13" ht="50.25" customHeight="1">
      <c r="A54" s="397"/>
      <c r="B54" s="398"/>
      <c r="C54" s="126" t="s">
        <v>19</v>
      </c>
      <c r="D54" s="71">
        <v>130.1</v>
      </c>
      <c r="E54" s="122"/>
      <c r="F54" s="122"/>
      <c r="G54" s="122"/>
      <c r="H54" s="122"/>
      <c r="I54" s="122"/>
      <c r="J54" s="123"/>
      <c r="K54" s="112">
        <v>129.5</v>
      </c>
      <c r="L54" s="68">
        <f t="shared" si="0"/>
        <v>99.53881629515757</v>
      </c>
      <c r="M54" s="68"/>
    </row>
    <row r="55" spans="1:13" ht="24" customHeight="1">
      <c r="A55" s="317" t="s">
        <v>65</v>
      </c>
      <c r="B55" s="318"/>
      <c r="C55" s="48" t="s">
        <v>1</v>
      </c>
      <c r="D55" s="51">
        <f>D57+D58+D59+D60</f>
        <v>47603.200000000004</v>
      </c>
      <c r="E55" s="51" t="e">
        <f>E61+E63+E69+E70+E72+E75+E78+#REF!+E87+E91</f>
        <v>#REF!</v>
      </c>
      <c r="F55" s="51" t="e">
        <f>F61+F63+F69+F70+F72+F75+F78+#REF!+F87+F91</f>
        <v>#REF!</v>
      </c>
      <c r="G55" s="51" t="e">
        <f>G61+G63+G69+G70+G72+G75+G78+#REF!+G87+G91</f>
        <v>#REF!</v>
      </c>
      <c r="H55" s="51" t="e">
        <f>H61+H63+H69+H70+H72+H75+H78+#REF!+H87+H91</f>
        <v>#REF!</v>
      </c>
      <c r="I55" s="51" t="e">
        <f>I61+I63+I69+I70+I72+I75+I78+#REF!+I87+I91</f>
        <v>#REF!</v>
      </c>
      <c r="J55" s="52" t="e">
        <f>J61+J63+J69+J70+J72+J75+J78+#REF!+J87+J91</f>
        <v>#REF!</v>
      </c>
      <c r="K55" s="186">
        <f>K57+K58+K59+K60</f>
        <v>35738.399999999994</v>
      </c>
      <c r="L55" s="38">
        <f t="shared" si="0"/>
        <v>75.07562516805592</v>
      </c>
      <c r="M55" s="68"/>
    </row>
    <row r="56" spans="1:13" ht="19.5" customHeight="1">
      <c r="A56" s="319"/>
      <c r="B56" s="320"/>
      <c r="C56" s="54" t="s">
        <v>8</v>
      </c>
      <c r="D56" s="51"/>
      <c r="E56" s="51"/>
      <c r="F56" s="51"/>
      <c r="G56" s="51"/>
      <c r="H56" s="51"/>
      <c r="I56" s="51"/>
      <c r="J56" s="52"/>
      <c r="K56" s="37"/>
      <c r="L56" s="38"/>
      <c r="M56" s="68"/>
    </row>
    <row r="57" spans="1:13" ht="31.5" customHeight="1">
      <c r="A57" s="319"/>
      <c r="B57" s="320"/>
      <c r="C57" s="54" t="s">
        <v>4</v>
      </c>
      <c r="D57" s="51">
        <f>D69+D70++D72+D74+D93</f>
        <v>1430</v>
      </c>
      <c r="E57" s="51">
        <f aca="true" t="shared" si="5" ref="E57:J57">E69+E70+E72</f>
        <v>0</v>
      </c>
      <c r="F57" s="51">
        <f t="shared" si="5"/>
        <v>0</v>
      </c>
      <c r="G57" s="51">
        <f t="shared" si="5"/>
        <v>0</v>
      </c>
      <c r="H57" s="51">
        <f t="shared" si="5"/>
        <v>0</v>
      </c>
      <c r="I57" s="51">
        <f t="shared" si="5"/>
        <v>0</v>
      </c>
      <c r="J57" s="52">
        <f t="shared" si="5"/>
        <v>0</v>
      </c>
      <c r="K57" s="186">
        <f>K74+K93</f>
        <v>1252.4</v>
      </c>
      <c r="L57" s="38">
        <f t="shared" si="0"/>
        <v>87.58041958041959</v>
      </c>
      <c r="M57" s="68"/>
    </row>
    <row r="58" spans="1:13" ht="28.5" customHeight="1">
      <c r="A58" s="319"/>
      <c r="B58" s="320"/>
      <c r="C58" s="54" t="s">
        <v>5</v>
      </c>
      <c r="D58" s="51">
        <f>D62+D63</f>
        <v>16079.599999999999</v>
      </c>
      <c r="E58" s="51">
        <f aca="true" t="shared" si="6" ref="E58:J58">E61+E63</f>
        <v>0</v>
      </c>
      <c r="F58" s="51">
        <f t="shared" si="6"/>
        <v>0</v>
      </c>
      <c r="G58" s="51">
        <f t="shared" si="6"/>
        <v>0</v>
      </c>
      <c r="H58" s="51">
        <f t="shared" si="6"/>
        <v>0</v>
      </c>
      <c r="I58" s="51">
        <f t="shared" si="6"/>
        <v>0</v>
      </c>
      <c r="J58" s="52">
        <f t="shared" si="6"/>
        <v>0</v>
      </c>
      <c r="K58" s="186">
        <f>K61+K63</f>
        <v>12031.400000000001</v>
      </c>
      <c r="L58" s="38">
        <f t="shared" si="0"/>
        <v>74.8240005970298</v>
      </c>
      <c r="M58" s="68"/>
    </row>
    <row r="59" spans="1:13" ht="25.5" customHeight="1">
      <c r="A59" s="319"/>
      <c r="B59" s="320"/>
      <c r="C59" s="54" t="s">
        <v>6</v>
      </c>
      <c r="D59" s="186">
        <f>D75+D78+D87</f>
        <v>21505.7</v>
      </c>
      <c r="E59" s="51" t="e">
        <f>E75+E78+#REF!+E87</f>
        <v>#REF!</v>
      </c>
      <c r="F59" s="51" t="e">
        <f>F75+F78+#REF!+F87</f>
        <v>#REF!</v>
      </c>
      <c r="G59" s="51" t="e">
        <f>G75+G78+#REF!+G87</f>
        <v>#REF!</v>
      </c>
      <c r="H59" s="51" t="e">
        <f>H75+H78+#REF!+H87</f>
        <v>#REF!</v>
      </c>
      <c r="I59" s="51" t="e">
        <f>I75+I78+#REF!+I87</f>
        <v>#REF!</v>
      </c>
      <c r="J59" s="52" t="e">
        <f>J75+J78+#REF!+J87</f>
        <v>#REF!</v>
      </c>
      <c r="K59" s="186">
        <f>K75+K78+K87+K90</f>
        <v>16032.899999999998</v>
      </c>
      <c r="L59" s="38">
        <f t="shared" si="0"/>
        <v>74.55186299446193</v>
      </c>
      <c r="M59" s="68"/>
    </row>
    <row r="60" spans="1:13" ht="31.5">
      <c r="A60" s="368"/>
      <c r="B60" s="369"/>
      <c r="C60" s="54" t="s">
        <v>7</v>
      </c>
      <c r="D60" s="51">
        <f>D91</f>
        <v>8587.9</v>
      </c>
      <c r="E60" s="51">
        <f aca="true" t="shared" si="7" ref="E60:J60">E91</f>
        <v>0</v>
      </c>
      <c r="F60" s="51">
        <f t="shared" si="7"/>
        <v>0</v>
      </c>
      <c r="G60" s="51">
        <f t="shared" si="7"/>
        <v>0</v>
      </c>
      <c r="H60" s="51">
        <f t="shared" si="7"/>
        <v>0</v>
      </c>
      <c r="I60" s="51">
        <f t="shared" si="7"/>
        <v>0</v>
      </c>
      <c r="J60" s="52">
        <f t="shared" si="7"/>
        <v>0</v>
      </c>
      <c r="K60" s="51">
        <f>K91</f>
        <v>6421.7</v>
      </c>
      <c r="L60" s="38">
        <f t="shared" si="0"/>
        <v>74.7761385204765</v>
      </c>
      <c r="M60" s="68"/>
    </row>
    <row r="61" spans="1:13" ht="45.75" customHeight="1">
      <c r="A61" s="360" t="s">
        <v>16</v>
      </c>
      <c r="B61" s="361"/>
      <c r="C61" s="72" t="s">
        <v>5</v>
      </c>
      <c r="D61" s="172">
        <v>2339</v>
      </c>
      <c r="E61" s="69"/>
      <c r="F61" s="69"/>
      <c r="G61" s="69"/>
      <c r="H61" s="69"/>
      <c r="I61" s="69"/>
      <c r="J61" s="70"/>
      <c r="K61" s="71">
        <v>2339</v>
      </c>
      <c r="L61" s="68">
        <f t="shared" si="0"/>
        <v>100</v>
      </c>
      <c r="M61" s="68"/>
    </row>
    <row r="62" spans="1:13" ht="54" customHeight="1">
      <c r="A62" s="387" t="s">
        <v>15</v>
      </c>
      <c r="B62" s="388"/>
      <c r="C62" s="72" t="s">
        <v>5</v>
      </c>
      <c r="D62" s="172">
        <v>2339</v>
      </c>
      <c r="E62" s="69"/>
      <c r="F62" s="69"/>
      <c r="G62" s="69"/>
      <c r="H62" s="69"/>
      <c r="I62" s="69"/>
      <c r="J62" s="70"/>
      <c r="K62" s="71">
        <v>2339</v>
      </c>
      <c r="L62" s="68">
        <f t="shared" si="0"/>
        <v>100</v>
      </c>
      <c r="M62" s="68"/>
    </row>
    <row r="63" spans="1:13" ht="60.75" customHeight="1">
      <c r="A63" s="360" t="s">
        <v>20</v>
      </c>
      <c r="B63" s="361"/>
      <c r="C63" s="72" t="s">
        <v>5</v>
      </c>
      <c r="D63" s="172">
        <f>D64+D65+D66+D67+D68</f>
        <v>13740.599999999999</v>
      </c>
      <c r="E63" s="69"/>
      <c r="F63" s="69"/>
      <c r="G63" s="69"/>
      <c r="H63" s="69"/>
      <c r="I63" s="69"/>
      <c r="J63" s="70"/>
      <c r="K63" s="172">
        <f>K64+K65+K66+K67+K68</f>
        <v>9692.400000000001</v>
      </c>
      <c r="L63" s="68">
        <f t="shared" si="0"/>
        <v>70.53840443648751</v>
      </c>
      <c r="M63" s="68"/>
    </row>
    <row r="64" spans="1:13" ht="63.75" customHeight="1">
      <c r="A64" s="238" t="s">
        <v>21</v>
      </c>
      <c r="B64" s="239"/>
      <c r="C64" s="72" t="s">
        <v>5</v>
      </c>
      <c r="D64" s="172">
        <v>5609.7</v>
      </c>
      <c r="E64" s="157"/>
      <c r="F64" s="157"/>
      <c r="G64" s="157"/>
      <c r="H64" s="157"/>
      <c r="I64" s="157"/>
      <c r="J64" s="158"/>
      <c r="K64" s="68">
        <v>3149.3</v>
      </c>
      <c r="L64" s="68">
        <f t="shared" si="0"/>
        <v>56.14025705474447</v>
      </c>
      <c r="M64" s="68"/>
    </row>
    <row r="65" spans="1:13" ht="27.75" customHeight="1">
      <c r="A65" s="238" t="s">
        <v>22</v>
      </c>
      <c r="B65" s="239"/>
      <c r="C65" s="72" t="s">
        <v>5</v>
      </c>
      <c r="D65" s="172">
        <v>3060.2</v>
      </c>
      <c r="E65" s="69"/>
      <c r="F65" s="69"/>
      <c r="G65" s="69"/>
      <c r="H65" s="69"/>
      <c r="I65" s="69"/>
      <c r="J65" s="70"/>
      <c r="K65" s="68">
        <v>1472.4</v>
      </c>
      <c r="L65" s="68">
        <f t="shared" si="0"/>
        <v>48.1145023201098</v>
      </c>
      <c r="M65" s="68"/>
    </row>
    <row r="66" spans="1:13" ht="39.75" customHeight="1">
      <c r="A66" s="238" t="s">
        <v>231</v>
      </c>
      <c r="B66" s="239"/>
      <c r="C66" s="72" t="s">
        <v>5</v>
      </c>
      <c r="D66" s="172">
        <v>5070.7</v>
      </c>
      <c r="E66" s="69"/>
      <c r="F66" s="69"/>
      <c r="G66" s="69"/>
      <c r="H66" s="69"/>
      <c r="I66" s="69"/>
      <c r="J66" s="70"/>
      <c r="K66" s="71">
        <v>5070.7</v>
      </c>
      <c r="L66" s="68">
        <f t="shared" si="0"/>
        <v>100</v>
      </c>
      <c r="M66" s="68"/>
    </row>
    <row r="67" spans="1:13" ht="27.75" customHeight="1">
      <c r="A67" s="364" t="s">
        <v>232</v>
      </c>
      <c r="B67" s="365"/>
      <c r="C67" s="72" t="s">
        <v>5</v>
      </c>
      <c r="D67" s="172">
        <v>0</v>
      </c>
      <c r="E67" s="69"/>
      <c r="F67" s="69"/>
      <c r="G67" s="69"/>
      <c r="H67" s="69"/>
      <c r="I67" s="69"/>
      <c r="J67" s="70"/>
      <c r="K67" s="71">
        <v>0</v>
      </c>
      <c r="L67" s="68">
        <v>0</v>
      </c>
      <c r="M67" s="68"/>
    </row>
    <row r="68" spans="1:13" ht="31.5" customHeight="1">
      <c r="A68" s="387" t="s">
        <v>233</v>
      </c>
      <c r="B68" s="388"/>
      <c r="C68" s="72" t="s">
        <v>5</v>
      </c>
      <c r="D68" s="172">
        <v>0</v>
      </c>
      <c r="E68" s="69"/>
      <c r="F68" s="69"/>
      <c r="G68" s="69"/>
      <c r="H68" s="69"/>
      <c r="I68" s="69"/>
      <c r="J68" s="70"/>
      <c r="K68" s="71">
        <v>0</v>
      </c>
      <c r="L68" s="68">
        <v>0</v>
      </c>
      <c r="M68" s="68"/>
    </row>
    <row r="69" spans="1:13" ht="55.5" customHeight="1">
      <c r="A69" s="360" t="s">
        <v>23</v>
      </c>
      <c r="B69" s="361"/>
      <c r="C69" s="72" t="s">
        <v>4</v>
      </c>
      <c r="D69" s="172">
        <v>0</v>
      </c>
      <c r="E69" s="157"/>
      <c r="F69" s="157"/>
      <c r="G69" s="157"/>
      <c r="H69" s="157"/>
      <c r="I69" s="157"/>
      <c r="J69" s="158"/>
      <c r="K69" s="71">
        <v>0</v>
      </c>
      <c r="L69" s="68">
        <v>0</v>
      </c>
      <c r="M69" s="68"/>
    </row>
    <row r="70" spans="1:13" ht="54.75" customHeight="1">
      <c r="A70" s="360" t="s">
        <v>24</v>
      </c>
      <c r="B70" s="361"/>
      <c r="C70" s="72" t="s">
        <v>4</v>
      </c>
      <c r="D70" s="172">
        <v>129</v>
      </c>
      <c r="E70" s="157"/>
      <c r="F70" s="157"/>
      <c r="G70" s="157"/>
      <c r="H70" s="157"/>
      <c r="I70" s="157"/>
      <c r="J70" s="158"/>
      <c r="K70" s="71">
        <v>0</v>
      </c>
      <c r="L70" s="68">
        <v>0</v>
      </c>
      <c r="M70" s="68"/>
    </row>
    <row r="71" spans="1:13" ht="55.5" customHeight="1">
      <c r="A71" s="238" t="s">
        <v>25</v>
      </c>
      <c r="B71" s="239"/>
      <c r="C71" s="72" t="s">
        <v>4</v>
      </c>
      <c r="D71" s="172">
        <v>129</v>
      </c>
      <c r="E71" s="157"/>
      <c r="F71" s="157"/>
      <c r="G71" s="157"/>
      <c r="H71" s="157"/>
      <c r="I71" s="157"/>
      <c r="J71" s="158"/>
      <c r="K71" s="192">
        <v>0</v>
      </c>
      <c r="L71" s="68">
        <f t="shared" si="0"/>
        <v>0</v>
      </c>
      <c r="M71" s="68"/>
    </row>
    <row r="72" spans="1:13" ht="55.5" customHeight="1">
      <c r="A72" s="360" t="s">
        <v>26</v>
      </c>
      <c r="B72" s="361"/>
      <c r="C72" s="72" t="s">
        <v>4</v>
      </c>
      <c r="D72" s="172">
        <v>30</v>
      </c>
      <c r="E72" s="157"/>
      <c r="F72" s="157"/>
      <c r="G72" s="157"/>
      <c r="H72" s="157"/>
      <c r="I72" s="157"/>
      <c r="J72" s="158"/>
      <c r="K72" s="68">
        <v>30</v>
      </c>
      <c r="L72" s="68">
        <f t="shared" si="0"/>
        <v>100</v>
      </c>
      <c r="M72" s="68"/>
    </row>
    <row r="73" spans="1:13" ht="55.5" customHeight="1">
      <c r="A73" s="238" t="s">
        <v>124</v>
      </c>
      <c r="B73" s="239"/>
      <c r="C73" s="72" t="s">
        <v>4</v>
      </c>
      <c r="D73" s="199">
        <v>30</v>
      </c>
      <c r="E73" s="159"/>
      <c r="F73" s="159"/>
      <c r="G73" s="159"/>
      <c r="H73" s="159"/>
      <c r="I73" s="159"/>
      <c r="J73" s="160"/>
      <c r="K73" s="68">
        <v>30</v>
      </c>
      <c r="L73" s="68">
        <f t="shared" si="0"/>
        <v>100</v>
      </c>
      <c r="M73" s="68"/>
    </row>
    <row r="74" spans="1:13" ht="55.5" customHeight="1">
      <c r="A74" s="238" t="s">
        <v>134</v>
      </c>
      <c r="B74" s="239"/>
      <c r="C74" s="72" t="s">
        <v>4</v>
      </c>
      <c r="D74" s="107">
        <v>1211</v>
      </c>
      <c r="E74" s="159"/>
      <c r="F74" s="159"/>
      <c r="G74" s="159"/>
      <c r="H74" s="159"/>
      <c r="I74" s="159"/>
      <c r="J74" s="160"/>
      <c r="K74" s="107">
        <v>1205.4</v>
      </c>
      <c r="L74" s="68">
        <f t="shared" si="0"/>
        <v>99.53757225433527</v>
      </c>
      <c r="M74" s="68"/>
    </row>
    <row r="75" spans="1:13" ht="59.25" customHeight="1">
      <c r="A75" s="356" t="s">
        <v>135</v>
      </c>
      <c r="B75" s="357"/>
      <c r="C75" s="121" t="s">
        <v>6</v>
      </c>
      <c r="D75" s="199">
        <f>D76+D77</f>
        <v>819.1</v>
      </c>
      <c r="E75" s="159"/>
      <c r="F75" s="159"/>
      <c r="G75" s="159"/>
      <c r="H75" s="159"/>
      <c r="I75" s="159"/>
      <c r="J75" s="160"/>
      <c r="K75" s="199">
        <f>K76+K77</f>
        <v>698.4000000000001</v>
      </c>
      <c r="L75" s="68">
        <f t="shared" si="0"/>
        <v>85.26431449151508</v>
      </c>
      <c r="M75" s="68"/>
    </row>
    <row r="76" spans="1:13" ht="42.75" customHeight="1">
      <c r="A76" s="349" t="s">
        <v>136</v>
      </c>
      <c r="B76" s="350"/>
      <c r="C76" s="121" t="s">
        <v>6</v>
      </c>
      <c r="D76" s="172">
        <v>553.6</v>
      </c>
      <c r="E76" s="157"/>
      <c r="F76" s="157"/>
      <c r="G76" s="157"/>
      <c r="H76" s="157"/>
      <c r="I76" s="157"/>
      <c r="J76" s="158"/>
      <c r="K76" s="68">
        <v>553.6</v>
      </c>
      <c r="L76" s="68">
        <f t="shared" si="0"/>
        <v>100</v>
      </c>
      <c r="M76" s="68"/>
    </row>
    <row r="77" spans="1:13" ht="33.75" customHeight="1">
      <c r="A77" s="349" t="s">
        <v>137</v>
      </c>
      <c r="B77" s="350"/>
      <c r="C77" s="121" t="s">
        <v>6</v>
      </c>
      <c r="D77" s="172">
        <v>265.5</v>
      </c>
      <c r="E77" s="157"/>
      <c r="F77" s="157"/>
      <c r="G77" s="157"/>
      <c r="H77" s="157"/>
      <c r="I77" s="157"/>
      <c r="J77" s="158"/>
      <c r="K77" s="68">
        <v>144.8</v>
      </c>
      <c r="L77" s="68">
        <f t="shared" si="0"/>
        <v>54.53860640301319</v>
      </c>
      <c r="M77" s="68"/>
    </row>
    <row r="78" spans="1:13" ht="39" customHeight="1">
      <c r="A78" s="360" t="s">
        <v>186</v>
      </c>
      <c r="B78" s="361"/>
      <c r="C78" s="72" t="s">
        <v>6</v>
      </c>
      <c r="D78" s="68">
        <f>D79+D80+D81+D82+D83+D84+D85+D86</f>
        <v>20110.2</v>
      </c>
      <c r="E78" s="69"/>
      <c r="F78" s="69"/>
      <c r="G78" s="69"/>
      <c r="H78" s="69"/>
      <c r="I78" s="69"/>
      <c r="J78" s="70"/>
      <c r="K78" s="68">
        <f>K79+K80+K81+K82+K83+K84+K85+K86</f>
        <v>14857.099999999999</v>
      </c>
      <c r="L78" s="68">
        <f t="shared" si="0"/>
        <v>73.87842985151812</v>
      </c>
      <c r="M78" s="68"/>
    </row>
    <row r="79" spans="1:13" ht="67.5" customHeight="1">
      <c r="A79" s="349" t="s">
        <v>138</v>
      </c>
      <c r="B79" s="350"/>
      <c r="C79" s="121" t="s">
        <v>6</v>
      </c>
      <c r="D79" s="172">
        <v>19712.3</v>
      </c>
      <c r="E79" s="154"/>
      <c r="F79" s="154"/>
      <c r="G79" s="154"/>
      <c r="H79" s="154"/>
      <c r="I79" s="154"/>
      <c r="J79" s="155"/>
      <c r="K79" s="172">
        <v>14538.5</v>
      </c>
      <c r="L79" s="68">
        <f t="shared" si="0"/>
        <v>73.7534432816059</v>
      </c>
      <c r="M79" s="68"/>
    </row>
    <row r="80" spans="1:13" ht="39.75" customHeight="1">
      <c r="A80" s="349" t="s">
        <v>139</v>
      </c>
      <c r="B80" s="350"/>
      <c r="C80" s="121" t="s">
        <v>6</v>
      </c>
      <c r="D80" s="172">
        <v>279.9</v>
      </c>
      <c r="E80" s="154"/>
      <c r="F80" s="154"/>
      <c r="G80" s="154"/>
      <c r="H80" s="154"/>
      <c r="I80" s="154"/>
      <c r="J80" s="155"/>
      <c r="K80" s="114">
        <v>279.9</v>
      </c>
      <c r="L80" s="68">
        <f t="shared" si="0"/>
        <v>100</v>
      </c>
      <c r="M80" s="68"/>
    </row>
    <row r="81" spans="1:13" ht="43.5" customHeight="1">
      <c r="A81" s="349" t="s">
        <v>140</v>
      </c>
      <c r="B81" s="350"/>
      <c r="C81" s="121" t="s">
        <v>6</v>
      </c>
      <c r="D81" s="172">
        <v>12.9</v>
      </c>
      <c r="E81" s="154"/>
      <c r="F81" s="154"/>
      <c r="G81" s="154"/>
      <c r="H81" s="154"/>
      <c r="I81" s="154"/>
      <c r="J81" s="155"/>
      <c r="K81" s="114">
        <v>1.8</v>
      </c>
      <c r="L81" s="68">
        <f t="shared" si="0"/>
        <v>13.953488372093023</v>
      </c>
      <c r="M81" s="68"/>
    </row>
    <row r="82" spans="1:13" ht="23.25" customHeight="1">
      <c r="A82" s="349" t="s">
        <v>141</v>
      </c>
      <c r="B82" s="350"/>
      <c r="C82" s="121" t="s">
        <v>6</v>
      </c>
      <c r="D82" s="172">
        <v>45</v>
      </c>
      <c r="E82" s="154"/>
      <c r="F82" s="154"/>
      <c r="G82" s="154"/>
      <c r="H82" s="154"/>
      <c r="I82" s="154"/>
      <c r="J82" s="155"/>
      <c r="K82" s="112">
        <v>23.8</v>
      </c>
      <c r="L82" s="68">
        <f t="shared" si="0"/>
        <v>52.888888888888886</v>
      </c>
      <c r="M82" s="68"/>
    </row>
    <row r="83" spans="1:13" ht="43.5" customHeight="1">
      <c r="A83" s="349" t="s">
        <v>142</v>
      </c>
      <c r="B83" s="350"/>
      <c r="C83" s="121" t="s">
        <v>6</v>
      </c>
      <c r="D83" s="172">
        <v>10</v>
      </c>
      <c r="E83" s="154"/>
      <c r="F83" s="154"/>
      <c r="G83" s="154"/>
      <c r="H83" s="154"/>
      <c r="I83" s="154"/>
      <c r="J83" s="155"/>
      <c r="K83" s="112">
        <v>0</v>
      </c>
      <c r="L83" s="68">
        <f t="shared" si="0"/>
        <v>0</v>
      </c>
      <c r="M83" s="68"/>
    </row>
    <row r="84" spans="1:13" ht="43.5" customHeight="1">
      <c r="A84" s="349" t="s">
        <v>187</v>
      </c>
      <c r="B84" s="350"/>
      <c r="C84" s="121" t="s">
        <v>6</v>
      </c>
      <c r="D84" s="172">
        <v>37</v>
      </c>
      <c r="E84" s="154"/>
      <c r="F84" s="154"/>
      <c r="G84" s="154"/>
      <c r="H84" s="154"/>
      <c r="I84" s="154"/>
      <c r="J84" s="155"/>
      <c r="K84" s="112">
        <v>0</v>
      </c>
      <c r="L84" s="68">
        <f t="shared" si="0"/>
        <v>0</v>
      </c>
      <c r="M84" s="68"/>
    </row>
    <row r="85" spans="1:13" ht="43.5" customHeight="1">
      <c r="A85" s="349" t="s">
        <v>189</v>
      </c>
      <c r="B85" s="350"/>
      <c r="C85" s="121" t="s">
        <v>6</v>
      </c>
      <c r="D85" s="172">
        <v>0</v>
      </c>
      <c r="E85" s="154"/>
      <c r="F85" s="154"/>
      <c r="G85" s="154"/>
      <c r="H85" s="154"/>
      <c r="I85" s="154"/>
      <c r="J85" s="155"/>
      <c r="K85" s="114">
        <v>0</v>
      </c>
      <c r="L85" s="68">
        <v>0</v>
      </c>
      <c r="M85" s="68"/>
    </row>
    <row r="86" spans="1:13" ht="46.5" customHeight="1">
      <c r="A86" s="349" t="s">
        <v>227</v>
      </c>
      <c r="B86" s="350"/>
      <c r="C86" s="121" t="s">
        <v>6</v>
      </c>
      <c r="D86" s="172">
        <v>13.1</v>
      </c>
      <c r="E86" s="154"/>
      <c r="F86" s="154"/>
      <c r="G86" s="154"/>
      <c r="H86" s="154"/>
      <c r="I86" s="154"/>
      <c r="J86" s="155"/>
      <c r="K86" s="112">
        <v>13.1</v>
      </c>
      <c r="L86" s="68">
        <f t="shared" si="0"/>
        <v>100</v>
      </c>
      <c r="M86" s="68"/>
    </row>
    <row r="87" spans="1:13" ht="49.5" customHeight="1">
      <c r="A87" s="362" t="s">
        <v>143</v>
      </c>
      <c r="B87" s="363"/>
      <c r="C87" s="121" t="s">
        <v>6</v>
      </c>
      <c r="D87" s="71">
        <f>D88+D89+D90</f>
        <v>576.4000000000001</v>
      </c>
      <c r="E87" s="157"/>
      <c r="F87" s="157"/>
      <c r="G87" s="157"/>
      <c r="H87" s="157"/>
      <c r="I87" s="157"/>
      <c r="J87" s="158"/>
      <c r="K87" s="71">
        <f>K88+K89+K90</f>
        <v>452.8</v>
      </c>
      <c r="L87" s="68">
        <f aca="true" t="shared" si="8" ref="L87:L150">K87/D87*100</f>
        <v>78.5565579458709</v>
      </c>
      <c r="M87" s="68"/>
    </row>
    <row r="88" spans="1:13" ht="54" customHeight="1">
      <c r="A88" s="349" t="s">
        <v>144</v>
      </c>
      <c r="B88" s="350"/>
      <c r="C88" s="121" t="s">
        <v>6</v>
      </c>
      <c r="D88" s="172">
        <v>108.2</v>
      </c>
      <c r="E88" s="154"/>
      <c r="F88" s="154"/>
      <c r="G88" s="154"/>
      <c r="H88" s="154"/>
      <c r="I88" s="154"/>
      <c r="J88" s="155"/>
      <c r="K88" s="112">
        <v>108.2</v>
      </c>
      <c r="L88" s="68">
        <f t="shared" si="8"/>
        <v>100</v>
      </c>
      <c r="M88" s="68"/>
    </row>
    <row r="89" spans="1:13" ht="46.5" customHeight="1">
      <c r="A89" s="349" t="s">
        <v>146</v>
      </c>
      <c r="B89" s="350"/>
      <c r="C89" s="121" t="s">
        <v>6</v>
      </c>
      <c r="D89" s="172">
        <v>443.6</v>
      </c>
      <c r="E89" s="154"/>
      <c r="F89" s="154"/>
      <c r="G89" s="154"/>
      <c r="H89" s="154"/>
      <c r="I89" s="154"/>
      <c r="J89" s="155"/>
      <c r="K89" s="112">
        <v>320</v>
      </c>
      <c r="L89" s="68">
        <f t="shared" si="8"/>
        <v>72.1370604147881</v>
      </c>
      <c r="M89" s="68"/>
    </row>
    <row r="90" spans="1:13" ht="39.75" customHeight="1">
      <c r="A90" s="349" t="s">
        <v>147</v>
      </c>
      <c r="B90" s="350"/>
      <c r="C90" s="121" t="s">
        <v>6</v>
      </c>
      <c r="D90" s="71">
        <v>24.6</v>
      </c>
      <c r="E90" s="154"/>
      <c r="F90" s="154"/>
      <c r="G90" s="154"/>
      <c r="H90" s="154"/>
      <c r="I90" s="154"/>
      <c r="J90" s="155"/>
      <c r="K90" s="112">
        <v>24.6</v>
      </c>
      <c r="L90" s="68">
        <f t="shared" si="8"/>
        <v>100</v>
      </c>
      <c r="M90" s="68"/>
    </row>
    <row r="91" spans="1:13" ht="59.25" customHeight="1">
      <c r="A91" s="356" t="s">
        <v>145</v>
      </c>
      <c r="B91" s="357"/>
      <c r="C91" s="121" t="s">
        <v>7</v>
      </c>
      <c r="D91" s="172">
        <v>8587.9</v>
      </c>
      <c r="E91" s="122"/>
      <c r="F91" s="122"/>
      <c r="G91" s="122"/>
      <c r="H91" s="122"/>
      <c r="I91" s="122"/>
      <c r="J91" s="123"/>
      <c r="K91" s="114">
        <v>6421.7</v>
      </c>
      <c r="L91" s="68">
        <f t="shared" si="8"/>
        <v>74.7761385204765</v>
      </c>
      <c r="M91" s="68"/>
    </row>
    <row r="92" spans="1:13" ht="75" customHeight="1" hidden="1">
      <c r="A92" s="349" t="s">
        <v>27</v>
      </c>
      <c r="B92" s="350"/>
      <c r="C92" s="121" t="s">
        <v>7</v>
      </c>
      <c r="D92" s="172">
        <v>4443</v>
      </c>
      <c r="E92" s="122">
        <v>3943</v>
      </c>
      <c r="F92" s="122">
        <v>4443</v>
      </c>
      <c r="G92" s="122">
        <v>4443</v>
      </c>
      <c r="H92" s="122">
        <v>4443</v>
      </c>
      <c r="I92" s="122">
        <v>4443</v>
      </c>
      <c r="J92" s="123">
        <v>4443</v>
      </c>
      <c r="K92" s="112"/>
      <c r="L92" s="41">
        <f t="shared" si="8"/>
        <v>0</v>
      </c>
      <c r="M92" s="41"/>
    </row>
    <row r="93" spans="1:13" ht="63.75" customHeight="1">
      <c r="A93" s="349" t="s">
        <v>174</v>
      </c>
      <c r="B93" s="350"/>
      <c r="C93" s="121" t="s">
        <v>4</v>
      </c>
      <c r="D93" s="172">
        <v>60</v>
      </c>
      <c r="E93" s="122"/>
      <c r="F93" s="122"/>
      <c r="G93" s="122"/>
      <c r="H93" s="122"/>
      <c r="I93" s="122"/>
      <c r="J93" s="123"/>
      <c r="K93" s="112">
        <v>47</v>
      </c>
      <c r="L93" s="68">
        <f t="shared" si="8"/>
        <v>78.33333333333333</v>
      </c>
      <c r="M93" s="68"/>
    </row>
    <row r="94" spans="1:13" ht="22.5" customHeight="1">
      <c r="A94" s="343" t="s">
        <v>78</v>
      </c>
      <c r="B94" s="344"/>
      <c r="C94" s="66" t="s">
        <v>1</v>
      </c>
      <c r="D94" s="147">
        <f>D96+D97+D98+D99</f>
        <v>18620.600000000002</v>
      </c>
      <c r="E94" s="51">
        <f aca="true" t="shared" si="9" ref="E94:J94">E96+E97</f>
        <v>0</v>
      </c>
      <c r="F94" s="51">
        <f t="shared" si="9"/>
        <v>0</v>
      </c>
      <c r="G94" s="51">
        <f t="shared" si="9"/>
        <v>0</v>
      </c>
      <c r="H94" s="51">
        <f t="shared" si="9"/>
        <v>0</v>
      </c>
      <c r="I94" s="51">
        <f t="shared" si="9"/>
        <v>0</v>
      </c>
      <c r="J94" s="52">
        <f t="shared" si="9"/>
        <v>0</v>
      </c>
      <c r="K94" s="147">
        <f>K96+K97+K98+K99</f>
        <v>14500.4</v>
      </c>
      <c r="L94" s="38">
        <f t="shared" si="8"/>
        <v>77.87289346207962</v>
      </c>
      <c r="M94" s="68"/>
    </row>
    <row r="95" spans="1:13" ht="15.75">
      <c r="A95" s="345"/>
      <c r="B95" s="346"/>
      <c r="C95" s="54" t="s">
        <v>8</v>
      </c>
      <c r="D95" s="147"/>
      <c r="E95" s="51"/>
      <c r="F95" s="51"/>
      <c r="G95" s="51"/>
      <c r="H95" s="51"/>
      <c r="I95" s="51"/>
      <c r="J95" s="52"/>
      <c r="K95" s="37"/>
      <c r="L95" s="38"/>
      <c r="M95" s="68"/>
    </row>
    <row r="96" spans="1:13" ht="31.5">
      <c r="A96" s="345"/>
      <c r="B96" s="346"/>
      <c r="C96" s="54" t="s">
        <v>28</v>
      </c>
      <c r="D96" s="147">
        <f>D100+D101+D102+D104+D109+D111+D113+D116</f>
        <v>16887.6</v>
      </c>
      <c r="E96" s="51">
        <f aca="true" t="shared" si="10" ref="E96:J96">E100+E102+E105</f>
        <v>0</v>
      </c>
      <c r="F96" s="51">
        <f t="shared" si="10"/>
        <v>0</v>
      </c>
      <c r="G96" s="51">
        <f t="shared" si="10"/>
        <v>0</v>
      </c>
      <c r="H96" s="51">
        <f t="shared" si="10"/>
        <v>0</v>
      </c>
      <c r="I96" s="51">
        <f t="shared" si="10"/>
        <v>0</v>
      </c>
      <c r="J96" s="52">
        <f t="shared" si="10"/>
        <v>0</v>
      </c>
      <c r="K96" s="147">
        <f>K100+K101+K102+K104+K109+K111+K113+K116</f>
        <v>12784.6</v>
      </c>
      <c r="L96" s="38">
        <f t="shared" si="8"/>
        <v>75.70406688931524</v>
      </c>
      <c r="M96" s="68"/>
    </row>
    <row r="97" spans="1:13" ht="31.5">
      <c r="A97" s="345"/>
      <c r="B97" s="346"/>
      <c r="C97" s="207" t="s">
        <v>213</v>
      </c>
      <c r="D97" s="51">
        <f>D108</f>
        <v>220.9</v>
      </c>
      <c r="E97" s="51">
        <f aca="true" t="shared" si="11" ref="E97:J97">E108</f>
        <v>0</v>
      </c>
      <c r="F97" s="51">
        <f t="shared" si="11"/>
        <v>0</v>
      </c>
      <c r="G97" s="51">
        <f t="shared" si="11"/>
        <v>0</v>
      </c>
      <c r="H97" s="51">
        <f t="shared" si="11"/>
        <v>0</v>
      </c>
      <c r="I97" s="51">
        <f t="shared" si="11"/>
        <v>0</v>
      </c>
      <c r="J97" s="52">
        <f t="shared" si="11"/>
        <v>0</v>
      </c>
      <c r="K97" s="51">
        <f>K108</f>
        <v>205.3</v>
      </c>
      <c r="L97" s="38">
        <f t="shared" si="8"/>
        <v>92.93798098687189</v>
      </c>
      <c r="M97" s="68"/>
    </row>
    <row r="98" spans="1:13" ht="28.5" customHeight="1">
      <c r="A98" s="345"/>
      <c r="B98" s="346"/>
      <c r="C98" s="207" t="s">
        <v>4</v>
      </c>
      <c r="D98" s="51">
        <v>760.7</v>
      </c>
      <c r="E98" s="51"/>
      <c r="F98" s="51"/>
      <c r="G98" s="51"/>
      <c r="H98" s="51"/>
      <c r="I98" s="51"/>
      <c r="J98" s="52"/>
      <c r="K98" s="51">
        <v>759.1</v>
      </c>
      <c r="L98" s="38">
        <f t="shared" si="8"/>
        <v>99.78966741159458</v>
      </c>
      <c r="M98" s="68"/>
    </row>
    <row r="99" spans="1:13" ht="48" customHeight="1">
      <c r="A99" s="347"/>
      <c r="B99" s="348"/>
      <c r="C99" s="55" t="s">
        <v>175</v>
      </c>
      <c r="D99" s="51">
        <f>D103</f>
        <v>751.4</v>
      </c>
      <c r="E99" s="51"/>
      <c r="F99" s="51"/>
      <c r="G99" s="51"/>
      <c r="H99" s="51"/>
      <c r="I99" s="51"/>
      <c r="J99" s="52"/>
      <c r="K99" s="51">
        <f>K103</f>
        <v>751.4</v>
      </c>
      <c r="L99" s="38">
        <f t="shared" si="8"/>
        <v>100</v>
      </c>
      <c r="M99" s="68"/>
    </row>
    <row r="100" spans="1:13" ht="64.5" customHeight="1">
      <c r="A100" s="351" t="s">
        <v>212</v>
      </c>
      <c r="B100" s="352"/>
      <c r="C100" s="121" t="s">
        <v>28</v>
      </c>
      <c r="D100" s="172">
        <v>6900</v>
      </c>
      <c r="E100" s="69"/>
      <c r="F100" s="69"/>
      <c r="G100" s="69"/>
      <c r="H100" s="69"/>
      <c r="I100" s="69"/>
      <c r="J100" s="70"/>
      <c r="K100" s="192">
        <v>5157.3</v>
      </c>
      <c r="L100" s="68">
        <f t="shared" si="8"/>
        <v>74.74347826086957</v>
      </c>
      <c r="M100" s="68"/>
    </row>
    <row r="101" spans="1:13" ht="64.5" customHeight="1">
      <c r="A101" s="358" t="s">
        <v>211</v>
      </c>
      <c r="B101" s="359"/>
      <c r="C101" s="121" t="s">
        <v>28</v>
      </c>
      <c r="D101" s="177">
        <v>3636.8</v>
      </c>
      <c r="E101" s="122"/>
      <c r="F101" s="122"/>
      <c r="G101" s="122"/>
      <c r="H101" s="122"/>
      <c r="I101" s="122"/>
      <c r="J101" s="123"/>
      <c r="K101" s="114">
        <v>1962.4</v>
      </c>
      <c r="L101" s="68">
        <f t="shared" si="8"/>
        <v>53.95952485701716</v>
      </c>
      <c r="M101" s="68"/>
    </row>
    <row r="102" spans="1:13" ht="39.75" customHeight="1">
      <c r="A102" s="478" t="s">
        <v>66</v>
      </c>
      <c r="B102" s="479"/>
      <c r="C102" s="121" t="s">
        <v>28</v>
      </c>
      <c r="D102" s="177">
        <v>1625.8</v>
      </c>
      <c r="E102" s="122"/>
      <c r="F102" s="122"/>
      <c r="G102" s="122"/>
      <c r="H102" s="122"/>
      <c r="I102" s="122"/>
      <c r="J102" s="123"/>
      <c r="K102" s="112">
        <v>1474.9</v>
      </c>
      <c r="L102" s="68">
        <f t="shared" si="8"/>
        <v>90.71841554926806</v>
      </c>
      <c r="M102" s="68"/>
    </row>
    <row r="103" spans="1:13" ht="39.75" customHeight="1">
      <c r="A103" s="480"/>
      <c r="B103" s="481"/>
      <c r="C103" s="224" t="s">
        <v>175</v>
      </c>
      <c r="D103" s="177">
        <v>751.4</v>
      </c>
      <c r="E103" s="122"/>
      <c r="F103" s="122"/>
      <c r="G103" s="122"/>
      <c r="H103" s="122"/>
      <c r="I103" s="122"/>
      <c r="J103" s="123"/>
      <c r="K103" s="112">
        <v>751.4</v>
      </c>
      <c r="L103" s="68">
        <f t="shared" si="8"/>
        <v>100</v>
      </c>
      <c r="M103" s="68"/>
    </row>
    <row r="104" spans="1:13" ht="39.75" customHeight="1">
      <c r="A104" s="449" t="s">
        <v>209</v>
      </c>
      <c r="B104" s="450"/>
      <c r="C104" s="121" t="s">
        <v>28</v>
      </c>
      <c r="D104" s="114">
        <f>D105+D106+D107</f>
        <v>1493.9</v>
      </c>
      <c r="E104" s="122"/>
      <c r="F104" s="122"/>
      <c r="G104" s="122"/>
      <c r="H104" s="122"/>
      <c r="I104" s="122"/>
      <c r="J104" s="123"/>
      <c r="K104" s="114">
        <f>K105+K106+K107</f>
        <v>1236.9</v>
      </c>
      <c r="L104" s="68">
        <f t="shared" si="8"/>
        <v>82.79670660686793</v>
      </c>
      <c r="M104" s="68"/>
    </row>
    <row r="105" spans="1:13" ht="59.25" customHeight="1">
      <c r="A105" s="349" t="s">
        <v>236</v>
      </c>
      <c r="B105" s="350"/>
      <c r="C105" s="121" t="s">
        <v>28</v>
      </c>
      <c r="D105" s="114">
        <v>80</v>
      </c>
      <c r="E105" s="122"/>
      <c r="F105" s="122"/>
      <c r="G105" s="122"/>
      <c r="H105" s="122"/>
      <c r="I105" s="122"/>
      <c r="J105" s="123"/>
      <c r="K105" s="112">
        <v>47.9</v>
      </c>
      <c r="L105" s="68">
        <f t="shared" si="8"/>
        <v>59.875</v>
      </c>
      <c r="M105" s="68"/>
    </row>
    <row r="106" spans="1:13" ht="67.5" customHeight="1">
      <c r="A106" s="349" t="s">
        <v>237</v>
      </c>
      <c r="B106" s="350"/>
      <c r="C106" s="121" t="s">
        <v>28</v>
      </c>
      <c r="D106" s="177">
        <v>313.9</v>
      </c>
      <c r="E106" s="122"/>
      <c r="F106" s="122"/>
      <c r="G106" s="122"/>
      <c r="H106" s="122"/>
      <c r="I106" s="122"/>
      <c r="J106" s="123"/>
      <c r="K106" s="112">
        <v>209</v>
      </c>
      <c r="L106" s="68">
        <f t="shared" si="8"/>
        <v>66.5817139216311</v>
      </c>
      <c r="M106" s="41"/>
    </row>
    <row r="107" spans="1:13" ht="32.25" customHeight="1">
      <c r="A107" s="349" t="s">
        <v>238</v>
      </c>
      <c r="B107" s="350"/>
      <c r="C107" s="121" t="s">
        <v>28</v>
      </c>
      <c r="D107" s="177">
        <v>1100</v>
      </c>
      <c r="E107" s="122"/>
      <c r="F107" s="122"/>
      <c r="G107" s="122"/>
      <c r="H107" s="122"/>
      <c r="I107" s="122"/>
      <c r="J107" s="123"/>
      <c r="K107" s="112">
        <v>980</v>
      </c>
      <c r="L107" s="68">
        <f t="shared" si="8"/>
        <v>89.0909090909091</v>
      </c>
      <c r="M107" s="41"/>
    </row>
    <row r="108" spans="1:13" ht="79.5" customHeight="1">
      <c r="A108" s="351" t="s">
        <v>210</v>
      </c>
      <c r="B108" s="352"/>
      <c r="C108" s="124" t="s">
        <v>213</v>
      </c>
      <c r="D108" s="112">
        <v>220.9</v>
      </c>
      <c r="E108" s="122"/>
      <c r="F108" s="122"/>
      <c r="G108" s="122"/>
      <c r="H108" s="122"/>
      <c r="I108" s="122"/>
      <c r="J108" s="123"/>
      <c r="K108" s="112">
        <v>205.3</v>
      </c>
      <c r="L108" s="68">
        <f t="shared" si="8"/>
        <v>92.93798098687189</v>
      </c>
      <c r="M108" s="68"/>
    </row>
    <row r="109" spans="1:13" ht="43.5" customHeight="1">
      <c r="A109" s="349" t="s">
        <v>228</v>
      </c>
      <c r="B109" s="350"/>
      <c r="C109" s="124" t="s">
        <v>28</v>
      </c>
      <c r="D109" s="177">
        <v>25.7</v>
      </c>
      <c r="E109" s="122"/>
      <c r="F109" s="122"/>
      <c r="G109" s="122"/>
      <c r="H109" s="122"/>
      <c r="I109" s="122"/>
      <c r="J109" s="123"/>
      <c r="K109" s="112">
        <v>0</v>
      </c>
      <c r="L109" s="68">
        <f t="shared" si="8"/>
        <v>0</v>
      </c>
      <c r="M109" s="68"/>
    </row>
    <row r="110" spans="1:13" ht="37.5" customHeight="1" hidden="1">
      <c r="A110" s="290" t="s">
        <v>172</v>
      </c>
      <c r="B110" s="291"/>
      <c r="C110" s="124" t="s">
        <v>28</v>
      </c>
      <c r="D110" s="177">
        <v>0</v>
      </c>
      <c r="E110" s="122"/>
      <c r="F110" s="122"/>
      <c r="G110" s="122"/>
      <c r="H110" s="122"/>
      <c r="I110" s="122"/>
      <c r="J110" s="123"/>
      <c r="K110" s="112">
        <v>0</v>
      </c>
      <c r="L110" s="68" t="e">
        <f t="shared" si="8"/>
        <v>#DIV/0!</v>
      </c>
      <c r="M110" s="68"/>
    </row>
    <row r="111" spans="1:13" ht="33.75" customHeight="1">
      <c r="A111" s="292"/>
      <c r="B111" s="293"/>
      <c r="C111" s="124" t="s">
        <v>28</v>
      </c>
      <c r="D111" s="177">
        <v>776.9</v>
      </c>
      <c r="E111" s="122"/>
      <c r="F111" s="122"/>
      <c r="G111" s="122"/>
      <c r="H111" s="122"/>
      <c r="I111" s="122"/>
      <c r="J111" s="123"/>
      <c r="K111" s="112">
        <v>771.5</v>
      </c>
      <c r="L111" s="68">
        <f t="shared" si="8"/>
        <v>99.30492984940147</v>
      </c>
      <c r="M111" s="68"/>
    </row>
    <row r="112" spans="1:13" ht="45" customHeight="1" hidden="1">
      <c r="A112" s="428" t="s">
        <v>225</v>
      </c>
      <c r="B112" s="429"/>
      <c r="C112" s="124" t="s">
        <v>28</v>
      </c>
      <c r="D112" s="177">
        <v>0</v>
      </c>
      <c r="E112" s="122"/>
      <c r="F112" s="122"/>
      <c r="G112" s="122"/>
      <c r="H112" s="122"/>
      <c r="I112" s="122"/>
      <c r="J112" s="123"/>
      <c r="K112" s="112">
        <v>0</v>
      </c>
      <c r="L112" s="68" t="e">
        <f t="shared" si="8"/>
        <v>#DIV/0!</v>
      </c>
      <c r="M112" s="68"/>
    </row>
    <row r="113" spans="1:13" ht="45" customHeight="1">
      <c r="A113" s="468" t="s">
        <v>226</v>
      </c>
      <c r="B113" s="469"/>
      <c r="C113" s="124" t="s">
        <v>28</v>
      </c>
      <c r="D113" s="177">
        <v>1940.9</v>
      </c>
      <c r="E113" s="122"/>
      <c r="F113" s="122"/>
      <c r="G113" s="122"/>
      <c r="H113" s="122"/>
      <c r="I113" s="122"/>
      <c r="J113" s="123"/>
      <c r="K113" s="112">
        <v>1760.2</v>
      </c>
      <c r="L113" s="68">
        <f t="shared" si="8"/>
        <v>90.68988613529805</v>
      </c>
      <c r="M113" s="68"/>
    </row>
    <row r="114" spans="1:13" ht="37.5" customHeight="1">
      <c r="A114" s="470"/>
      <c r="B114" s="471"/>
      <c r="C114" s="124" t="s">
        <v>4</v>
      </c>
      <c r="D114" s="177">
        <v>760.7</v>
      </c>
      <c r="E114" s="122"/>
      <c r="F114" s="122"/>
      <c r="G114" s="122"/>
      <c r="H114" s="122"/>
      <c r="I114" s="122"/>
      <c r="J114" s="123"/>
      <c r="K114" s="114">
        <v>759.1</v>
      </c>
      <c r="L114" s="68">
        <f t="shared" si="8"/>
        <v>99.78966741159458</v>
      </c>
      <c r="M114" s="68"/>
    </row>
    <row r="115" spans="1:13" ht="47.25" customHeight="1" hidden="1">
      <c r="A115" s="428" t="s">
        <v>173</v>
      </c>
      <c r="B115" s="429"/>
      <c r="C115" s="124" t="s">
        <v>28</v>
      </c>
      <c r="D115" s="177">
        <v>0</v>
      </c>
      <c r="E115" s="122"/>
      <c r="F115" s="122"/>
      <c r="G115" s="122"/>
      <c r="H115" s="122"/>
      <c r="I115" s="122"/>
      <c r="J115" s="123"/>
      <c r="K115" s="112">
        <v>0</v>
      </c>
      <c r="L115" s="68" t="e">
        <f t="shared" si="8"/>
        <v>#DIV/0!</v>
      </c>
      <c r="M115" s="68"/>
    </row>
    <row r="116" spans="1:13" ht="47.25" customHeight="1">
      <c r="A116" s="476" t="s">
        <v>239</v>
      </c>
      <c r="B116" s="477"/>
      <c r="C116" s="124" t="s">
        <v>28</v>
      </c>
      <c r="D116" s="228">
        <v>487.6</v>
      </c>
      <c r="E116" s="122"/>
      <c r="F116" s="122"/>
      <c r="G116" s="122"/>
      <c r="H116" s="122"/>
      <c r="I116" s="122"/>
      <c r="J116" s="123"/>
      <c r="K116" s="229">
        <v>421.4</v>
      </c>
      <c r="L116" s="68">
        <f t="shared" si="8"/>
        <v>86.42329778506972</v>
      </c>
      <c r="M116" s="68"/>
    </row>
    <row r="117" spans="1:13" ht="33" customHeight="1">
      <c r="A117" s="271" t="s">
        <v>38</v>
      </c>
      <c r="B117" s="272"/>
      <c r="C117" s="84" t="s">
        <v>1</v>
      </c>
      <c r="D117" s="189">
        <f>D118</f>
        <v>3540.9</v>
      </c>
      <c r="E117" s="84"/>
      <c r="F117" s="84"/>
      <c r="G117" s="84"/>
      <c r="H117" s="84"/>
      <c r="I117" s="84"/>
      <c r="J117" s="85"/>
      <c r="K117" s="189">
        <f>K118</f>
        <v>1378.9</v>
      </c>
      <c r="L117" s="41">
        <f t="shared" si="8"/>
        <v>38.94207687311136</v>
      </c>
      <c r="M117" s="68"/>
    </row>
    <row r="118" spans="1:13" ht="63.75" customHeight="1">
      <c r="A118" s="273"/>
      <c r="B118" s="274"/>
      <c r="C118" s="86" t="s">
        <v>149</v>
      </c>
      <c r="D118" s="189">
        <f>D119+D136+D145</f>
        <v>3540.9</v>
      </c>
      <c r="E118" s="87"/>
      <c r="F118" s="87"/>
      <c r="G118" s="87"/>
      <c r="H118" s="87"/>
      <c r="I118" s="87"/>
      <c r="J118" s="88"/>
      <c r="K118" s="189">
        <f>K119+K136+K145</f>
        <v>1378.9</v>
      </c>
      <c r="L118" s="41">
        <f t="shared" si="8"/>
        <v>38.94207687311136</v>
      </c>
      <c r="M118" s="68"/>
    </row>
    <row r="119" spans="1:13" ht="18.75" customHeight="1">
      <c r="A119" s="306" t="s">
        <v>32</v>
      </c>
      <c r="B119" s="307"/>
      <c r="C119" s="435" t="s">
        <v>149</v>
      </c>
      <c r="D119" s="437">
        <f>D121+D125+D126</f>
        <v>1004</v>
      </c>
      <c r="E119" s="15"/>
      <c r="F119" s="15"/>
      <c r="G119" s="15"/>
      <c r="H119" s="15"/>
      <c r="I119" s="15"/>
      <c r="J119" s="20"/>
      <c r="K119" s="437">
        <f>K121+K125+K126</f>
        <v>442.9</v>
      </c>
      <c r="L119" s="281">
        <f t="shared" si="8"/>
        <v>44.113545816733065</v>
      </c>
      <c r="M119" s="240"/>
    </row>
    <row r="120" spans="1:13" ht="47.25" customHeight="1">
      <c r="A120" s="308"/>
      <c r="B120" s="309"/>
      <c r="C120" s="436"/>
      <c r="D120" s="438"/>
      <c r="E120" s="56"/>
      <c r="F120" s="56"/>
      <c r="G120" s="56"/>
      <c r="H120" s="56"/>
      <c r="I120" s="56"/>
      <c r="J120" s="57"/>
      <c r="K120" s="438"/>
      <c r="L120" s="282"/>
      <c r="M120" s="241"/>
    </row>
    <row r="121" spans="1:13" ht="63.75" customHeight="1">
      <c r="A121" s="296" t="s">
        <v>39</v>
      </c>
      <c r="B121" s="297"/>
      <c r="C121" s="73" t="s">
        <v>150</v>
      </c>
      <c r="D121" s="74">
        <f>D123+D124</f>
        <v>522.2</v>
      </c>
      <c r="E121" s="74"/>
      <c r="F121" s="74"/>
      <c r="G121" s="74"/>
      <c r="H121" s="74"/>
      <c r="I121" s="74"/>
      <c r="J121" s="75"/>
      <c r="K121" s="74">
        <f>K123+K124</f>
        <v>260.2</v>
      </c>
      <c r="L121" s="68">
        <f t="shared" si="8"/>
        <v>49.82765224052086</v>
      </c>
      <c r="M121" s="68"/>
    </row>
    <row r="122" spans="1:13" ht="18.75">
      <c r="A122" s="76" t="s">
        <v>33</v>
      </c>
      <c r="B122" s="77"/>
      <c r="C122" s="78"/>
      <c r="D122" s="74"/>
      <c r="E122" s="74"/>
      <c r="F122" s="74"/>
      <c r="G122" s="74"/>
      <c r="H122" s="74"/>
      <c r="I122" s="74"/>
      <c r="J122" s="79"/>
      <c r="K122" s="68"/>
      <c r="L122" s="68"/>
      <c r="M122" s="68"/>
    </row>
    <row r="123" spans="1:13" ht="90.75" customHeight="1">
      <c r="A123" s="418" t="s">
        <v>201</v>
      </c>
      <c r="B123" s="419"/>
      <c r="C123" s="73" t="s">
        <v>150</v>
      </c>
      <c r="D123" s="119">
        <v>270</v>
      </c>
      <c r="E123" s="119"/>
      <c r="F123" s="119"/>
      <c r="G123" s="119"/>
      <c r="H123" s="119"/>
      <c r="I123" s="119"/>
      <c r="J123" s="118"/>
      <c r="K123" s="112">
        <v>90</v>
      </c>
      <c r="L123" s="68">
        <f t="shared" si="8"/>
        <v>33.33333333333333</v>
      </c>
      <c r="M123" s="68"/>
    </row>
    <row r="124" spans="1:13" ht="19.5" customHeight="1">
      <c r="A124" s="420" t="s">
        <v>34</v>
      </c>
      <c r="B124" s="421"/>
      <c r="C124" s="12"/>
      <c r="D124" s="176">
        <v>252.2</v>
      </c>
      <c r="E124" s="119"/>
      <c r="F124" s="119"/>
      <c r="G124" s="119"/>
      <c r="H124" s="119"/>
      <c r="I124" s="119"/>
      <c r="J124" s="118"/>
      <c r="K124" s="112">
        <v>170.2</v>
      </c>
      <c r="L124" s="68">
        <f t="shared" si="8"/>
        <v>67.48612212529737</v>
      </c>
      <c r="M124" s="68"/>
    </row>
    <row r="125" spans="1:13" ht="63" customHeight="1">
      <c r="A125" s="275" t="s">
        <v>148</v>
      </c>
      <c r="B125" s="276"/>
      <c r="C125" s="73" t="s">
        <v>150</v>
      </c>
      <c r="D125" s="117">
        <v>326.6</v>
      </c>
      <c r="E125" s="117"/>
      <c r="F125" s="117"/>
      <c r="G125" s="117"/>
      <c r="H125" s="117"/>
      <c r="I125" s="117"/>
      <c r="J125" s="118"/>
      <c r="K125" s="112">
        <v>117.5</v>
      </c>
      <c r="L125" s="68">
        <f t="shared" si="8"/>
        <v>35.976729944886706</v>
      </c>
      <c r="M125" s="68"/>
    </row>
    <row r="126" spans="1:13" ht="84" customHeight="1">
      <c r="A126" s="277" t="s">
        <v>202</v>
      </c>
      <c r="B126" s="278"/>
      <c r="C126" s="73" t="s">
        <v>150</v>
      </c>
      <c r="D126" s="202">
        <f>D128+D129+D130+D131+D132+D133+D134+D135</f>
        <v>155.2</v>
      </c>
      <c r="E126" s="117"/>
      <c r="F126" s="117"/>
      <c r="G126" s="117"/>
      <c r="H126" s="117"/>
      <c r="I126" s="117"/>
      <c r="J126" s="118"/>
      <c r="K126" s="187">
        <f>K128+K129+K130+K131+K132+K133+K134+K135</f>
        <v>65.2</v>
      </c>
      <c r="L126" s="68">
        <f t="shared" si="8"/>
        <v>42.01030927835052</v>
      </c>
      <c r="M126" s="68"/>
    </row>
    <row r="127" spans="1:13" ht="18.75">
      <c r="A127" s="445" t="s">
        <v>9</v>
      </c>
      <c r="B127" s="446"/>
      <c r="C127" s="78"/>
      <c r="D127" s="74"/>
      <c r="E127" s="74"/>
      <c r="F127" s="74"/>
      <c r="G127" s="74"/>
      <c r="H127" s="74"/>
      <c r="I127" s="74"/>
      <c r="J127" s="75"/>
      <c r="K127" s="68"/>
      <c r="L127" s="68"/>
      <c r="M127" s="68"/>
    </row>
    <row r="128" spans="1:13" ht="116.25" customHeight="1">
      <c r="A128" s="277" t="s">
        <v>181</v>
      </c>
      <c r="B128" s="278"/>
      <c r="C128" s="73" t="s">
        <v>150</v>
      </c>
      <c r="D128" s="188">
        <v>30</v>
      </c>
      <c r="E128" s="119"/>
      <c r="F128" s="119"/>
      <c r="G128" s="119"/>
      <c r="H128" s="119"/>
      <c r="I128" s="119"/>
      <c r="J128" s="120"/>
      <c r="K128" s="112">
        <v>0</v>
      </c>
      <c r="L128" s="68">
        <f t="shared" si="8"/>
        <v>0</v>
      </c>
      <c r="M128" s="68"/>
    </row>
    <row r="129" spans="1:13" ht="114" customHeight="1">
      <c r="A129" s="277" t="s">
        <v>179</v>
      </c>
      <c r="B129" s="278"/>
      <c r="C129" s="73" t="s">
        <v>150</v>
      </c>
      <c r="D129" s="188">
        <v>65.2</v>
      </c>
      <c r="E129" s="119"/>
      <c r="F129" s="119"/>
      <c r="G129" s="119"/>
      <c r="H129" s="119"/>
      <c r="I129" s="119"/>
      <c r="J129" s="120"/>
      <c r="K129" s="112">
        <v>65.2</v>
      </c>
      <c r="L129" s="68">
        <f t="shared" si="8"/>
        <v>100</v>
      </c>
      <c r="M129" s="68"/>
    </row>
    <row r="130" spans="1:13" ht="98.25" customHeight="1">
      <c r="A130" s="277" t="s">
        <v>180</v>
      </c>
      <c r="B130" s="278"/>
      <c r="C130" s="73" t="s">
        <v>150</v>
      </c>
      <c r="D130" s="188">
        <v>5</v>
      </c>
      <c r="E130" s="119"/>
      <c r="F130" s="119"/>
      <c r="G130" s="119"/>
      <c r="H130" s="119"/>
      <c r="I130" s="119"/>
      <c r="J130" s="120"/>
      <c r="K130" s="112">
        <v>0</v>
      </c>
      <c r="L130" s="68">
        <f t="shared" si="8"/>
        <v>0</v>
      </c>
      <c r="M130" s="68"/>
    </row>
    <row r="131" spans="1:13" ht="98.25" customHeight="1">
      <c r="A131" s="277" t="s">
        <v>182</v>
      </c>
      <c r="B131" s="278"/>
      <c r="C131" s="73" t="s">
        <v>150</v>
      </c>
      <c r="D131" s="188">
        <v>5</v>
      </c>
      <c r="E131" s="119"/>
      <c r="F131" s="119"/>
      <c r="G131" s="119"/>
      <c r="H131" s="119"/>
      <c r="I131" s="119"/>
      <c r="J131" s="120"/>
      <c r="K131" s="112">
        <v>0</v>
      </c>
      <c r="L131" s="68">
        <f t="shared" si="8"/>
        <v>0</v>
      </c>
      <c r="M131" s="68"/>
    </row>
    <row r="132" spans="1:13" ht="124.5" customHeight="1">
      <c r="A132" s="277" t="s">
        <v>183</v>
      </c>
      <c r="B132" s="278"/>
      <c r="C132" s="73" t="s">
        <v>150</v>
      </c>
      <c r="D132" s="188">
        <v>10</v>
      </c>
      <c r="E132" s="119"/>
      <c r="F132" s="119"/>
      <c r="G132" s="119"/>
      <c r="H132" s="119"/>
      <c r="I132" s="119"/>
      <c r="J132" s="120"/>
      <c r="K132" s="112">
        <v>0</v>
      </c>
      <c r="L132" s="68">
        <f t="shared" si="8"/>
        <v>0</v>
      </c>
      <c r="M132" s="68"/>
    </row>
    <row r="133" spans="1:13" ht="166.5" customHeight="1">
      <c r="A133" s="277" t="s">
        <v>203</v>
      </c>
      <c r="B133" s="278"/>
      <c r="C133" s="73" t="s">
        <v>150</v>
      </c>
      <c r="D133" s="188">
        <v>30</v>
      </c>
      <c r="E133" s="119"/>
      <c r="F133" s="119"/>
      <c r="G133" s="119"/>
      <c r="H133" s="119"/>
      <c r="I133" s="119"/>
      <c r="J133" s="120"/>
      <c r="K133" s="112">
        <v>0</v>
      </c>
      <c r="L133" s="68">
        <f t="shared" si="8"/>
        <v>0</v>
      </c>
      <c r="M133" s="68"/>
    </row>
    <row r="134" spans="1:13" ht="131.25" customHeight="1">
      <c r="A134" s="277" t="s">
        <v>184</v>
      </c>
      <c r="B134" s="278"/>
      <c r="C134" s="73" t="s">
        <v>150</v>
      </c>
      <c r="D134" s="188">
        <v>5</v>
      </c>
      <c r="E134" s="119"/>
      <c r="F134" s="119"/>
      <c r="G134" s="119"/>
      <c r="H134" s="119"/>
      <c r="I134" s="119"/>
      <c r="J134" s="120"/>
      <c r="K134" s="112">
        <v>0</v>
      </c>
      <c r="L134" s="68">
        <f t="shared" si="8"/>
        <v>0</v>
      </c>
      <c r="M134" s="68"/>
    </row>
    <row r="135" spans="1:13" ht="115.5" customHeight="1">
      <c r="A135" s="277" t="s">
        <v>185</v>
      </c>
      <c r="B135" s="278"/>
      <c r="C135" s="73" t="s">
        <v>150</v>
      </c>
      <c r="D135" s="188">
        <v>5</v>
      </c>
      <c r="E135" s="119"/>
      <c r="F135" s="119"/>
      <c r="G135" s="119"/>
      <c r="H135" s="119"/>
      <c r="I135" s="119"/>
      <c r="J135" s="120"/>
      <c r="K135" s="112">
        <v>0</v>
      </c>
      <c r="L135" s="68">
        <f t="shared" si="8"/>
        <v>0</v>
      </c>
      <c r="M135" s="68"/>
    </row>
    <row r="136" spans="1:13" ht="18.75">
      <c r="A136" s="403" t="s">
        <v>35</v>
      </c>
      <c r="B136" s="404"/>
      <c r="C136" s="14" t="s">
        <v>1</v>
      </c>
      <c r="D136" s="15">
        <f>D137</f>
        <v>2338.5</v>
      </c>
      <c r="E136" s="15" t="e">
        <f>E138+E139+#REF!+E140</f>
        <v>#REF!</v>
      </c>
      <c r="F136" s="15" t="e">
        <f>F138+F139+#REF!+F140</f>
        <v>#REF!</v>
      </c>
      <c r="G136" s="15" t="e">
        <f>G138+G139+#REF!+G140</f>
        <v>#REF!</v>
      </c>
      <c r="H136" s="15" t="e">
        <f>H138+H139+#REF!+H140</f>
        <v>#REF!</v>
      </c>
      <c r="I136" s="15" t="e">
        <f>I138+I139+#REF!+I140</f>
        <v>#REF!</v>
      </c>
      <c r="J136" s="20" t="e">
        <f>J138+J139+#REF!+J140</f>
        <v>#REF!</v>
      </c>
      <c r="K136" s="33">
        <f>K137</f>
        <v>911.8000000000001</v>
      </c>
      <c r="L136" s="38">
        <f t="shared" si="8"/>
        <v>38.990806072268555</v>
      </c>
      <c r="M136" s="68"/>
    </row>
    <row r="137" spans="1:13" ht="32.25" thickBot="1">
      <c r="A137" s="405"/>
      <c r="B137" s="406"/>
      <c r="C137" s="58" t="s">
        <v>31</v>
      </c>
      <c r="D137" s="15">
        <f>D138+D139+D140+D141+D142+D143+D144</f>
        <v>2338.5</v>
      </c>
      <c r="E137" s="15">
        <v>1880</v>
      </c>
      <c r="F137" s="15">
        <v>1880</v>
      </c>
      <c r="G137" s="15">
        <v>3440</v>
      </c>
      <c r="H137" s="15">
        <v>3520</v>
      </c>
      <c r="I137" s="15">
        <v>3600</v>
      </c>
      <c r="J137" s="20">
        <v>3660</v>
      </c>
      <c r="K137" s="15">
        <f>K138+K139+K140+K141+K142+K143+K144</f>
        <v>911.8000000000001</v>
      </c>
      <c r="L137" s="38">
        <f t="shared" si="8"/>
        <v>38.990806072268555</v>
      </c>
      <c r="M137" s="68"/>
    </row>
    <row r="138" spans="1:13" ht="192.75" customHeight="1">
      <c r="A138" s="275" t="s">
        <v>113</v>
      </c>
      <c r="B138" s="276"/>
      <c r="C138" s="73" t="s">
        <v>150</v>
      </c>
      <c r="D138" s="117">
        <v>100</v>
      </c>
      <c r="E138" s="117"/>
      <c r="F138" s="117"/>
      <c r="G138" s="117"/>
      <c r="H138" s="117"/>
      <c r="I138" s="117"/>
      <c r="J138" s="118"/>
      <c r="K138" s="114">
        <v>57.7</v>
      </c>
      <c r="L138" s="112">
        <f t="shared" si="8"/>
        <v>57.70000000000001</v>
      </c>
      <c r="M138" s="68"/>
    </row>
    <row r="139" spans="1:13" ht="168.75" customHeight="1">
      <c r="A139" s="275" t="s">
        <v>116</v>
      </c>
      <c r="B139" s="276"/>
      <c r="C139" s="73" t="s">
        <v>150</v>
      </c>
      <c r="D139" s="117">
        <v>18.5</v>
      </c>
      <c r="E139" s="117"/>
      <c r="F139" s="117"/>
      <c r="G139" s="117"/>
      <c r="H139" s="117"/>
      <c r="I139" s="117"/>
      <c r="J139" s="118"/>
      <c r="K139" s="112">
        <v>0</v>
      </c>
      <c r="L139" s="112">
        <f t="shared" si="8"/>
        <v>0</v>
      </c>
      <c r="M139" s="68"/>
    </row>
    <row r="140" spans="1:13" ht="154.5" customHeight="1">
      <c r="A140" s="463" t="s">
        <v>114</v>
      </c>
      <c r="B140" s="464"/>
      <c r="C140" s="73" t="s">
        <v>150</v>
      </c>
      <c r="D140" s="161">
        <v>5</v>
      </c>
      <c r="E140" s="161"/>
      <c r="F140" s="161"/>
      <c r="G140" s="161"/>
      <c r="H140" s="161"/>
      <c r="I140" s="161"/>
      <c r="J140" s="162"/>
      <c r="K140" s="68">
        <v>0</v>
      </c>
      <c r="L140" s="112">
        <f t="shared" si="8"/>
        <v>0</v>
      </c>
      <c r="M140" s="68"/>
    </row>
    <row r="141" spans="1:13" ht="112.5" customHeight="1">
      <c r="A141" s="279" t="s">
        <v>168</v>
      </c>
      <c r="B141" s="280"/>
      <c r="C141" s="73" t="s">
        <v>150</v>
      </c>
      <c r="D141" s="161">
        <v>50</v>
      </c>
      <c r="E141" s="161"/>
      <c r="F141" s="161"/>
      <c r="G141" s="161"/>
      <c r="H141" s="161"/>
      <c r="I141" s="161"/>
      <c r="J141" s="162"/>
      <c r="K141" s="156">
        <v>0</v>
      </c>
      <c r="L141" s="112">
        <f t="shared" si="8"/>
        <v>0</v>
      </c>
      <c r="M141" s="68"/>
    </row>
    <row r="142" spans="1:13" ht="126" customHeight="1">
      <c r="A142" s="279" t="s">
        <v>169</v>
      </c>
      <c r="B142" s="280"/>
      <c r="C142" s="73" t="s">
        <v>150</v>
      </c>
      <c r="D142" s="161">
        <v>20</v>
      </c>
      <c r="E142" s="161"/>
      <c r="F142" s="161"/>
      <c r="G142" s="161"/>
      <c r="H142" s="161"/>
      <c r="I142" s="161"/>
      <c r="J142" s="162"/>
      <c r="K142" s="156">
        <v>0</v>
      </c>
      <c r="L142" s="112">
        <f t="shared" si="8"/>
        <v>0</v>
      </c>
      <c r="M142" s="68"/>
    </row>
    <row r="143" spans="1:13" ht="94.5" customHeight="1">
      <c r="A143" s="275" t="s">
        <v>190</v>
      </c>
      <c r="B143" s="276"/>
      <c r="C143" s="73" t="s">
        <v>150</v>
      </c>
      <c r="D143" s="161">
        <v>2000</v>
      </c>
      <c r="E143" s="161"/>
      <c r="F143" s="161"/>
      <c r="G143" s="161"/>
      <c r="H143" s="161"/>
      <c r="I143" s="161"/>
      <c r="J143" s="162"/>
      <c r="K143" s="194">
        <v>780.4</v>
      </c>
      <c r="L143" s="112">
        <f t="shared" si="8"/>
        <v>39.019999999999996</v>
      </c>
      <c r="M143" s="68"/>
    </row>
    <row r="144" spans="1:13" ht="102.75" customHeight="1">
      <c r="A144" s="275" t="s">
        <v>204</v>
      </c>
      <c r="B144" s="276"/>
      <c r="C144" s="73" t="s">
        <v>150</v>
      </c>
      <c r="D144" s="161">
        <v>145</v>
      </c>
      <c r="E144" s="161"/>
      <c r="F144" s="161"/>
      <c r="G144" s="161"/>
      <c r="H144" s="161"/>
      <c r="I144" s="161"/>
      <c r="J144" s="162"/>
      <c r="K144" s="200">
        <v>73.7</v>
      </c>
      <c r="L144" s="112">
        <f t="shared" si="8"/>
        <v>50.827586206896555</v>
      </c>
      <c r="M144" s="68"/>
    </row>
    <row r="145" spans="1:13" ht="44.25" customHeight="1">
      <c r="A145" s="414" t="s">
        <v>191</v>
      </c>
      <c r="B145" s="415"/>
      <c r="C145" s="204"/>
      <c r="D145" s="203">
        <f>D146+D147</f>
        <v>198.4</v>
      </c>
      <c r="E145" s="205"/>
      <c r="F145" s="205"/>
      <c r="G145" s="205"/>
      <c r="H145" s="205"/>
      <c r="I145" s="205"/>
      <c r="J145" s="206"/>
      <c r="K145" s="203">
        <f>K146+K147</f>
        <v>24.2</v>
      </c>
      <c r="L145" s="112">
        <f t="shared" si="8"/>
        <v>12.19758064516129</v>
      </c>
      <c r="M145" s="68"/>
    </row>
    <row r="146" spans="1:13" ht="43.5" customHeight="1">
      <c r="A146" s="466" t="s">
        <v>192</v>
      </c>
      <c r="B146" s="467"/>
      <c r="C146" s="73" t="s">
        <v>150</v>
      </c>
      <c r="D146" s="161">
        <v>100</v>
      </c>
      <c r="E146" s="161"/>
      <c r="F146" s="161"/>
      <c r="G146" s="161"/>
      <c r="H146" s="161"/>
      <c r="I146" s="161"/>
      <c r="J146" s="162"/>
      <c r="K146" s="194">
        <v>14.2</v>
      </c>
      <c r="L146" s="112">
        <f t="shared" si="8"/>
        <v>14.2</v>
      </c>
      <c r="M146" s="68"/>
    </row>
    <row r="147" spans="1:13" ht="57.75" customHeight="1">
      <c r="A147" s="275" t="s">
        <v>205</v>
      </c>
      <c r="B147" s="276"/>
      <c r="C147" s="73" t="s">
        <v>150</v>
      </c>
      <c r="D147" s="202">
        <f>D148+D149+D150</f>
        <v>98.4</v>
      </c>
      <c r="E147" s="117"/>
      <c r="F147" s="117"/>
      <c r="G147" s="117"/>
      <c r="H147" s="117"/>
      <c r="I147" s="117"/>
      <c r="J147" s="118"/>
      <c r="K147" s="202">
        <f>K148+K149+K150</f>
        <v>10</v>
      </c>
      <c r="L147" s="112">
        <f t="shared" si="8"/>
        <v>10.16260162601626</v>
      </c>
      <c r="M147" s="68"/>
    </row>
    <row r="148" spans="1:13" ht="66.75" customHeight="1">
      <c r="A148" s="275" t="s">
        <v>206</v>
      </c>
      <c r="B148" s="276"/>
      <c r="C148" s="73" t="s">
        <v>150</v>
      </c>
      <c r="D148" s="195">
        <v>50</v>
      </c>
      <c r="E148" s="117"/>
      <c r="F148" s="117"/>
      <c r="G148" s="117"/>
      <c r="H148" s="117"/>
      <c r="I148" s="117"/>
      <c r="J148" s="118"/>
      <c r="K148" s="112">
        <v>0</v>
      </c>
      <c r="L148" s="112">
        <f t="shared" si="8"/>
        <v>0</v>
      </c>
      <c r="M148" s="68"/>
    </row>
    <row r="149" spans="1:13" ht="102.75" customHeight="1">
      <c r="A149" s="275" t="s">
        <v>207</v>
      </c>
      <c r="B149" s="276"/>
      <c r="C149" s="73" t="s">
        <v>150</v>
      </c>
      <c r="D149" s="195">
        <v>15</v>
      </c>
      <c r="E149" s="117"/>
      <c r="F149" s="117"/>
      <c r="G149" s="117"/>
      <c r="H149" s="117"/>
      <c r="I149" s="117"/>
      <c r="J149" s="118"/>
      <c r="K149" s="201">
        <v>10</v>
      </c>
      <c r="L149" s="112">
        <f t="shared" si="8"/>
        <v>66.66666666666666</v>
      </c>
      <c r="M149" s="68"/>
    </row>
    <row r="150" spans="1:13" ht="83.25" customHeight="1">
      <c r="A150" s="275" t="s">
        <v>208</v>
      </c>
      <c r="B150" s="276"/>
      <c r="C150" s="73" t="s">
        <v>150</v>
      </c>
      <c r="D150" s="202">
        <v>33.4</v>
      </c>
      <c r="E150" s="117"/>
      <c r="F150" s="117"/>
      <c r="G150" s="117"/>
      <c r="H150" s="117"/>
      <c r="I150" s="117"/>
      <c r="J150" s="118"/>
      <c r="K150" s="201">
        <v>0</v>
      </c>
      <c r="L150" s="112">
        <f t="shared" si="8"/>
        <v>0</v>
      </c>
      <c r="M150" s="68"/>
    </row>
    <row r="151" spans="1:13" ht="15.75" customHeight="1">
      <c r="A151" s="289" t="s">
        <v>40</v>
      </c>
      <c r="B151" s="289"/>
      <c r="C151" s="288" t="s">
        <v>59</v>
      </c>
      <c r="D151" s="342">
        <f>D157</f>
        <v>4624.1</v>
      </c>
      <c r="E151" s="235"/>
      <c r="F151" s="235"/>
      <c r="G151" s="235"/>
      <c r="H151" s="235"/>
      <c r="I151" s="235"/>
      <c r="J151" s="328"/>
      <c r="K151" s="353">
        <v>3683.9</v>
      </c>
      <c r="L151" s="284">
        <f aca="true" t="shared" si="12" ref="L151:L214">K151/D151*100</f>
        <v>79.667394736273</v>
      </c>
      <c r="M151" s="240"/>
    </row>
    <row r="152" spans="1:13" ht="15" customHeight="1">
      <c r="A152" s="289"/>
      <c r="B152" s="289"/>
      <c r="C152" s="288"/>
      <c r="D152" s="342"/>
      <c r="E152" s="235"/>
      <c r="F152" s="235"/>
      <c r="G152" s="235"/>
      <c r="H152" s="235"/>
      <c r="I152" s="235"/>
      <c r="J152" s="328"/>
      <c r="K152" s="354"/>
      <c r="L152" s="285"/>
      <c r="M152" s="242"/>
    </row>
    <row r="153" spans="1:13" ht="15" customHeight="1">
      <c r="A153" s="289"/>
      <c r="B153" s="289"/>
      <c r="C153" s="288"/>
      <c r="D153" s="342"/>
      <c r="E153" s="235"/>
      <c r="F153" s="235"/>
      <c r="G153" s="235"/>
      <c r="H153" s="235"/>
      <c r="I153" s="235"/>
      <c r="J153" s="328"/>
      <c r="K153" s="354"/>
      <c r="L153" s="285"/>
      <c r="M153" s="242"/>
    </row>
    <row r="154" spans="1:13" ht="15" customHeight="1">
      <c r="A154" s="289"/>
      <c r="B154" s="289"/>
      <c r="C154" s="288"/>
      <c r="D154" s="342"/>
      <c r="E154" s="235"/>
      <c r="F154" s="235"/>
      <c r="G154" s="235"/>
      <c r="H154" s="235"/>
      <c r="I154" s="235"/>
      <c r="J154" s="328"/>
      <c r="K154" s="354"/>
      <c r="L154" s="285"/>
      <c r="M154" s="242"/>
    </row>
    <row r="155" spans="1:13" ht="15" customHeight="1">
      <c r="A155" s="289"/>
      <c r="B155" s="289"/>
      <c r="C155" s="288"/>
      <c r="D155" s="342"/>
      <c r="E155" s="235"/>
      <c r="F155" s="235"/>
      <c r="G155" s="235"/>
      <c r="H155" s="235"/>
      <c r="I155" s="235"/>
      <c r="J155" s="328"/>
      <c r="K155" s="354"/>
      <c r="L155" s="285"/>
      <c r="M155" s="242"/>
    </row>
    <row r="156" spans="1:13" ht="30" customHeight="1">
      <c r="A156" s="289"/>
      <c r="B156" s="289"/>
      <c r="C156" s="288"/>
      <c r="D156" s="342"/>
      <c r="E156" s="235"/>
      <c r="F156" s="235"/>
      <c r="G156" s="235"/>
      <c r="H156" s="235"/>
      <c r="I156" s="235"/>
      <c r="J156" s="328"/>
      <c r="K156" s="355"/>
      <c r="L156" s="286"/>
      <c r="M156" s="241"/>
    </row>
    <row r="157" spans="1:13" ht="16.5" customHeight="1">
      <c r="A157" s="339" t="s">
        <v>42</v>
      </c>
      <c r="B157" s="339"/>
      <c r="C157" s="341" t="s">
        <v>58</v>
      </c>
      <c r="D157" s="340">
        <f>D163</f>
        <v>4624.1</v>
      </c>
      <c r="E157" s="287"/>
      <c r="F157" s="287"/>
      <c r="G157" s="287"/>
      <c r="H157" s="287"/>
      <c r="I157" s="287"/>
      <c r="J157" s="329"/>
      <c r="K157" s="336">
        <f>K163</f>
        <v>3683.9</v>
      </c>
      <c r="L157" s="281">
        <f t="shared" si="12"/>
        <v>79.667394736273</v>
      </c>
      <c r="M157" s="240"/>
    </row>
    <row r="158" spans="1:13" ht="15" customHeight="1">
      <c r="A158" s="339"/>
      <c r="B158" s="339"/>
      <c r="C158" s="341"/>
      <c r="D158" s="340"/>
      <c r="E158" s="287"/>
      <c r="F158" s="287"/>
      <c r="G158" s="287"/>
      <c r="H158" s="287"/>
      <c r="I158" s="287"/>
      <c r="J158" s="329"/>
      <c r="K158" s="337"/>
      <c r="L158" s="283"/>
      <c r="M158" s="242"/>
    </row>
    <row r="159" spans="1:13" ht="15" customHeight="1">
      <c r="A159" s="339"/>
      <c r="B159" s="339"/>
      <c r="C159" s="341"/>
      <c r="D159" s="340"/>
      <c r="E159" s="287"/>
      <c r="F159" s="287"/>
      <c r="G159" s="287"/>
      <c r="H159" s="287"/>
      <c r="I159" s="287"/>
      <c r="J159" s="329"/>
      <c r="K159" s="337"/>
      <c r="L159" s="283"/>
      <c r="M159" s="242"/>
    </row>
    <row r="160" spans="1:13" ht="15" customHeight="1">
      <c r="A160" s="339"/>
      <c r="B160" s="339"/>
      <c r="C160" s="341"/>
      <c r="D160" s="340"/>
      <c r="E160" s="287"/>
      <c r="F160" s="287"/>
      <c r="G160" s="287"/>
      <c r="H160" s="287"/>
      <c r="I160" s="287"/>
      <c r="J160" s="329"/>
      <c r="K160" s="337"/>
      <c r="L160" s="283"/>
      <c r="M160" s="242"/>
    </row>
    <row r="161" spans="1:13" ht="15" customHeight="1">
      <c r="A161" s="339"/>
      <c r="B161" s="339"/>
      <c r="C161" s="341"/>
      <c r="D161" s="340"/>
      <c r="E161" s="287"/>
      <c r="F161" s="287"/>
      <c r="G161" s="287"/>
      <c r="H161" s="287"/>
      <c r="I161" s="287"/>
      <c r="J161" s="329"/>
      <c r="K161" s="337"/>
      <c r="L161" s="283"/>
      <c r="M161" s="242"/>
    </row>
    <row r="162" spans="1:13" ht="15.75" customHeight="1">
      <c r="A162" s="339"/>
      <c r="B162" s="339"/>
      <c r="C162" s="341"/>
      <c r="D162" s="340"/>
      <c r="E162" s="287"/>
      <c r="F162" s="287"/>
      <c r="G162" s="287"/>
      <c r="H162" s="287"/>
      <c r="I162" s="287"/>
      <c r="J162" s="329"/>
      <c r="K162" s="338"/>
      <c r="L162" s="282"/>
      <c r="M162" s="241"/>
    </row>
    <row r="163" spans="1:13" ht="60.75" customHeight="1">
      <c r="A163" s="294" t="s">
        <v>43</v>
      </c>
      <c r="B163" s="295"/>
      <c r="C163" s="80" t="s">
        <v>41</v>
      </c>
      <c r="D163" s="106">
        <v>4624.1</v>
      </c>
      <c r="E163" s="81"/>
      <c r="F163" s="81"/>
      <c r="G163" s="81"/>
      <c r="H163" s="81"/>
      <c r="I163" s="81"/>
      <c r="J163" s="82"/>
      <c r="K163" s="68">
        <v>3683.9</v>
      </c>
      <c r="L163" s="68">
        <f t="shared" si="12"/>
        <v>79.667394736273</v>
      </c>
      <c r="M163" s="68"/>
    </row>
    <row r="164" spans="1:13" ht="77.25" customHeight="1">
      <c r="A164" s="443" t="s">
        <v>44</v>
      </c>
      <c r="B164" s="444"/>
      <c r="C164" s="40" t="s">
        <v>1</v>
      </c>
      <c r="D164" s="127">
        <f>D165+D176+D179+D182</f>
        <v>20077.2</v>
      </c>
      <c r="E164" s="131">
        <v>14632.2</v>
      </c>
      <c r="F164" s="131">
        <v>13142.3</v>
      </c>
      <c r="G164" s="131">
        <v>13232.3</v>
      </c>
      <c r="H164" s="131">
        <v>13142.3</v>
      </c>
      <c r="I164" s="131">
        <v>13142.3</v>
      </c>
      <c r="J164" s="132">
        <v>13250.3</v>
      </c>
      <c r="K164" s="127">
        <f>K165+K176+K179+K182</f>
        <v>18272.600000000002</v>
      </c>
      <c r="L164" s="41">
        <f t="shared" si="12"/>
        <v>91.01169485784871</v>
      </c>
      <c r="M164" s="68"/>
    </row>
    <row r="165" spans="1:13" ht="28.5" customHeight="1">
      <c r="A165" s="263" t="s">
        <v>52</v>
      </c>
      <c r="B165" s="264"/>
      <c r="C165" s="212" t="s">
        <v>178</v>
      </c>
      <c r="D165" s="166">
        <f>D166+D168</f>
        <v>465</v>
      </c>
      <c r="E165" s="164"/>
      <c r="F165" s="164"/>
      <c r="G165" s="164"/>
      <c r="H165" s="164"/>
      <c r="I165" s="164"/>
      <c r="J165" s="165"/>
      <c r="K165" s="166">
        <f>K166+K168</f>
        <v>168.8</v>
      </c>
      <c r="L165" s="38">
        <f t="shared" si="12"/>
        <v>36.30107526881721</v>
      </c>
      <c r="M165" s="68"/>
    </row>
    <row r="166" spans="1:13" ht="20.25" customHeight="1">
      <c r="A166" s="265"/>
      <c r="B166" s="266"/>
      <c r="C166" s="261" t="s">
        <v>60</v>
      </c>
      <c r="D166" s="259">
        <f>D169+D171+D174+D175</f>
        <v>215</v>
      </c>
      <c r="E166" s="133">
        <v>3325.7</v>
      </c>
      <c r="F166" s="133">
        <v>2812.1</v>
      </c>
      <c r="G166" s="133">
        <v>2902.1</v>
      </c>
      <c r="H166" s="133">
        <v>2812.1</v>
      </c>
      <c r="I166" s="133">
        <v>2812.1</v>
      </c>
      <c r="J166" s="134">
        <v>2920.1</v>
      </c>
      <c r="K166" s="259">
        <f>K169+K171</f>
        <v>81.6</v>
      </c>
      <c r="L166" s="281">
        <f t="shared" si="12"/>
        <v>37.95348837209302</v>
      </c>
      <c r="M166" s="240"/>
    </row>
    <row r="167" spans="1:13" ht="58.5" customHeight="1">
      <c r="A167" s="265"/>
      <c r="B167" s="266"/>
      <c r="C167" s="262"/>
      <c r="D167" s="260"/>
      <c r="E167" s="135"/>
      <c r="F167" s="135"/>
      <c r="G167" s="135"/>
      <c r="H167" s="135"/>
      <c r="I167" s="135"/>
      <c r="J167" s="136"/>
      <c r="K167" s="260"/>
      <c r="L167" s="282"/>
      <c r="M167" s="241"/>
    </row>
    <row r="168" spans="1:13" ht="54.75" customHeight="1">
      <c r="A168" s="265"/>
      <c r="B168" s="266"/>
      <c r="C168" s="223" t="s">
        <v>45</v>
      </c>
      <c r="D168" s="163">
        <f>D170+D172</f>
        <v>250</v>
      </c>
      <c r="E168" s="135"/>
      <c r="F168" s="135"/>
      <c r="G168" s="135"/>
      <c r="H168" s="135"/>
      <c r="I168" s="135"/>
      <c r="J168" s="136"/>
      <c r="K168" s="163">
        <f>K170+K172</f>
        <v>87.2</v>
      </c>
      <c r="L168" s="38">
        <f t="shared" si="12"/>
        <v>34.88</v>
      </c>
      <c r="M168" s="68"/>
    </row>
    <row r="169" spans="1:13" ht="64.5" customHeight="1">
      <c r="A169" s="472" t="s">
        <v>46</v>
      </c>
      <c r="B169" s="473"/>
      <c r="C169" s="31" t="s">
        <v>160</v>
      </c>
      <c r="D169" s="71">
        <v>80</v>
      </c>
      <c r="E169" s="137"/>
      <c r="F169" s="137"/>
      <c r="G169" s="137"/>
      <c r="H169" s="137"/>
      <c r="I169" s="137"/>
      <c r="J169" s="138"/>
      <c r="K169" s="148">
        <v>31.1</v>
      </c>
      <c r="L169" s="68">
        <f t="shared" si="12"/>
        <v>38.87500000000001</v>
      </c>
      <c r="M169" s="68"/>
    </row>
    <row r="170" spans="1:13" ht="42" customHeight="1">
      <c r="A170" s="474"/>
      <c r="B170" s="475"/>
      <c r="C170" s="31" t="s">
        <v>45</v>
      </c>
      <c r="D170" s="71">
        <v>70</v>
      </c>
      <c r="E170" s="137"/>
      <c r="F170" s="137"/>
      <c r="G170" s="137"/>
      <c r="H170" s="137"/>
      <c r="I170" s="137"/>
      <c r="J170" s="138"/>
      <c r="K170" s="148">
        <v>0</v>
      </c>
      <c r="L170" s="68">
        <f t="shared" si="12"/>
        <v>0</v>
      </c>
      <c r="M170" s="68"/>
    </row>
    <row r="171" spans="1:13" ht="47.25" customHeight="1">
      <c r="A171" s="251" t="s">
        <v>47</v>
      </c>
      <c r="B171" s="252"/>
      <c r="C171" s="31" t="s">
        <v>160</v>
      </c>
      <c r="D171" s="108">
        <v>135</v>
      </c>
      <c r="E171" s="139"/>
      <c r="F171" s="139"/>
      <c r="G171" s="139"/>
      <c r="H171" s="139"/>
      <c r="I171" s="139"/>
      <c r="J171" s="140"/>
      <c r="K171" s="148">
        <v>50.5</v>
      </c>
      <c r="L171" s="68">
        <f t="shared" si="12"/>
        <v>37.407407407407405</v>
      </c>
      <c r="M171" s="68"/>
    </row>
    <row r="172" spans="1:13" ht="43.5" customHeight="1">
      <c r="A172" s="253"/>
      <c r="B172" s="254"/>
      <c r="C172" s="31" t="s">
        <v>45</v>
      </c>
      <c r="D172" s="108">
        <v>180</v>
      </c>
      <c r="E172" s="139"/>
      <c r="F172" s="139"/>
      <c r="G172" s="139"/>
      <c r="H172" s="139"/>
      <c r="I172" s="139"/>
      <c r="J172" s="140"/>
      <c r="K172" s="148">
        <v>87.2</v>
      </c>
      <c r="L172" s="68">
        <f t="shared" si="12"/>
        <v>48.44444444444444</v>
      </c>
      <c r="M172" s="68"/>
    </row>
    <row r="173" spans="1:13" ht="29.25" customHeight="1" hidden="1">
      <c r="A173" s="302" t="s">
        <v>176</v>
      </c>
      <c r="B173" s="303"/>
      <c r="C173" s="31" t="s">
        <v>45</v>
      </c>
      <c r="D173" s="108">
        <v>0</v>
      </c>
      <c r="E173" s="139"/>
      <c r="F173" s="139"/>
      <c r="G173" s="139"/>
      <c r="H173" s="139"/>
      <c r="I173" s="139"/>
      <c r="J173" s="140"/>
      <c r="K173" s="148">
        <v>0</v>
      </c>
      <c r="L173" s="41" t="e">
        <f t="shared" si="12"/>
        <v>#DIV/0!</v>
      </c>
      <c r="M173" s="68" t="e">
        <f>K173/D173*100</f>
        <v>#DIV/0!</v>
      </c>
    </row>
    <row r="174" spans="1:13" ht="29.25" customHeight="1" hidden="1">
      <c r="A174" s="304"/>
      <c r="B174" s="305"/>
      <c r="C174" s="31" t="s">
        <v>160</v>
      </c>
      <c r="D174" s="108">
        <v>0</v>
      </c>
      <c r="E174" s="139"/>
      <c r="F174" s="139"/>
      <c r="G174" s="139"/>
      <c r="H174" s="139"/>
      <c r="I174" s="139"/>
      <c r="J174" s="140"/>
      <c r="K174" s="148">
        <v>0</v>
      </c>
      <c r="L174" s="41" t="e">
        <f t="shared" si="12"/>
        <v>#DIV/0!</v>
      </c>
      <c r="M174" s="68" t="e">
        <f>K174/D174*100</f>
        <v>#DIV/0!</v>
      </c>
    </row>
    <row r="175" spans="1:13" ht="51.75" customHeight="1" hidden="1">
      <c r="A175" s="457" t="s">
        <v>177</v>
      </c>
      <c r="B175" s="458"/>
      <c r="C175" s="31" t="s">
        <v>160</v>
      </c>
      <c r="D175" s="108">
        <v>0</v>
      </c>
      <c r="E175" s="139"/>
      <c r="F175" s="139"/>
      <c r="G175" s="139"/>
      <c r="H175" s="139"/>
      <c r="I175" s="139"/>
      <c r="J175" s="140"/>
      <c r="K175" s="148">
        <v>0</v>
      </c>
      <c r="L175" s="41" t="e">
        <f t="shared" si="12"/>
        <v>#DIV/0!</v>
      </c>
      <c r="M175" s="68" t="e">
        <f>K175/D175*100</f>
        <v>#DIV/0!</v>
      </c>
    </row>
    <row r="176" spans="1:13" ht="37.5" customHeight="1">
      <c r="A176" s="247" t="s">
        <v>48</v>
      </c>
      <c r="B176" s="248"/>
      <c r="C176" s="32" t="s">
        <v>1</v>
      </c>
      <c r="D176" s="33">
        <v>339.5</v>
      </c>
      <c r="E176" s="141">
        <v>200</v>
      </c>
      <c r="F176" s="141">
        <v>265</v>
      </c>
      <c r="G176" s="141">
        <v>265</v>
      </c>
      <c r="H176" s="141">
        <v>265</v>
      </c>
      <c r="I176" s="141">
        <v>265</v>
      </c>
      <c r="J176" s="142">
        <v>265</v>
      </c>
      <c r="K176" s="151">
        <v>318.2</v>
      </c>
      <c r="L176" s="38">
        <f t="shared" si="12"/>
        <v>93.7260677466863</v>
      </c>
      <c r="M176" s="68"/>
    </row>
    <row r="177" spans="1:13" ht="60" customHeight="1">
      <c r="A177" s="249"/>
      <c r="B177" s="250"/>
      <c r="C177" s="223" t="s">
        <v>229</v>
      </c>
      <c r="D177" s="59">
        <v>339.5</v>
      </c>
      <c r="E177" s="143"/>
      <c r="F177" s="143"/>
      <c r="G177" s="143"/>
      <c r="H177" s="143"/>
      <c r="I177" s="143"/>
      <c r="J177" s="144"/>
      <c r="K177" s="33">
        <v>318.2</v>
      </c>
      <c r="L177" s="38">
        <f t="shared" si="12"/>
        <v>93.7260677466863</v>
      </c>
      <c r="M177" s="68"/>
    </row>
    <row r="178" spans="1:13" ht="132" customHeight="1">
      <c r="A178" s="267" t="s">
        <v>214</v>
      </c>
      <c r="B178" s="268"/>
      <c r="C178" s="9" t="s">
        <v>229</v>
      </c>
      <c r="D178" s="106">
        <v>339.5</v>
      </c>
      <c r="E178" s="145">
        <v>50</v>
      </c>
      <c r="F178" s="145">
        <v>35</v>
      </c>
      <c r="G178" s="145">
        <v>35</v>
      </c>
      <c r="H178" s="145">
        <v>35</v>
      </c>
      <c r="I178" s="145">
        <v>35</v>
      </c>
      <c r="J178" s="146">
        <v>35</v>
      </c>
      <c r="K178" s="149">
        <v>318.2</v>
      </c>
      <c r="L178" s="68">
        <f t="shared" si="12"/>
        <v>93.7260677466863</v>
      </c>
      <c r="M178" s="68"/>
    </row>
    <row r="179" spans="1:13" ht="64.5" customHeight="1">
      <c r="A179" s="310" t="s">
        <v>49</v>
      </c>
      <c r="B179" s="311"/>
      <c r="C179" s="60" t="s">
        <v>1</v>
      </c>
      <c r="D179" s="17">
        <v>19252.7</v>
      </c>
      <c r="E179" s="141"/>
      <c r="F179" s="141"/>
      <c r="G179" s="141"/>
      <c r="H179" s="141"/>
      <c r="I179" s="141"/>
      <c r="J179" s="142"/>
      <c r="K179" s="197">
        <v>17783.2</v>
      </c>
      <c r="L179" s="38">
        <f t="shared" si="12"/>
        <v>92.36730432614647</v>
      </c>
      <c r="M179" s="68"/>
    </row>
    <row r="180" spans="1:13" ht="37.5">
      <c r="A180" s="314" t="s">
        <v>50</v>
      </c>
      <c r="B180" s="315"/>
      <c r="C180" s="13" t="s">
        <v>45</v>
      </c>
      <c r="D180" s="83">
        <v>19252.7</v>
      </c>
      <c r="E180" s="137"/>
      <c r="F180" s="137"/>
      <c r="G180" s="137"/>
      <c r="H180" s="137"/>
      <c r="I180" s="137"/>
      <c r="J180" s="138"/>
      <c r="K180" s="152">
        <v>17783.2</v>
      </c>
      <c r="L180" s="68">
        <f t="shared" si="12"/>
        <v>92.36730432614647</v>
      </c>
      <c r="M180" s="68"/>
    </row>
    <row r="181" spans="1:13" ht="61.5" customHeight="1" hidden="1">
      <c r="A181" s="447" t="s">
        <v>132</v>
      </c>
      <c r="B181" s="448"/>
      <c r="C181" s="13" t="s">
        <v>45</v>
      </c>
      <c r="D181" s="83">
        <v>0</v>
      </c>
      <c r="E181" s="137"/>
      <c r="F181" s="137"/>
      <c r="G181" s="137"/>
      <c r="H181" s="137"/>
      <c r="I181" s="137"/>
      <c r="J181" s="138"/>
      <c r="K181" s="152">
        <v>0</v>
      </c>
      <c r="L181" s="41" t="e">
        <f t="shared" si="12"/>
        <v>#DIV/0!</v>
      </c>
      <c r="M181" s="68"/>
    </row>
    <row r="182" spans="1:13" ht="54.75" customHeight="1">
      <c r="A182" s="310" t="s">
        <v>51</v>
      </c>
      <c r="B182" s="311"/>
      <c r="C182" s="60" t="s">
        <v>1</v>
      </c>
      <c r="D182" s="16">
        <v>20</v>
      </c>
      <c r="E182" s="133"/>
      <c r="F182" s="133"/>
      <c r="G182" s="133"/>
      <c r="H182" s="133"/>
      <c r="I182" s="133"/>
      <c r="J182" s="134"/>
      <c r="K182" s="153">
        <v>2.4</v>
      </c>
      <c r="L182" s="38">
        <f t="shared" si="12"/>
        <v>12</v>
      </c>
      <c r="M182" s="68"/>
    </row>
    <row r="183" spans="1:13" ht="54.75" customHeight="1">
      <c r="A183" s="416" t="s">
        <v>215</v>
      </c>
      <c r="B183" s="417"/>
      <c r="C183" s="13" t="s">
        <v>45</v>
      </c>
      <c r="D183" s="208">
        <v>20</v>
      </c>
      <c r="E183" s="209"/>
      <c r="F183" s="209"/>
      <c r="G183" s="209"/>
      <c r="H183" s="209"/>
      <c r="I183" s="209"/>
      <c r="J183" s="210"/>
      <c r="K183" s="211">
        <v>2.4</v>
      </c>
      <c r="L183" s="68">
        <f t="shared" si="12"/>
        <v>12</v>
      </c>
      <c r="M183" s="68"/>
    </row>
    <row r="184" spans="1:13" ht="40.5" customHeight="1">
      <c r="A184" s="298" t="s">
        <v>61</v>
      </c>
      <c r="B184" s="299"/>
      <c r="C184" s="39" t="s">
        <v>53</v>
      </c>
      <c r="D184" s="218">
        <f>D185+D186+D187+D188+D189</f>
        <v>57468.6</v>
      </c>
      <c r="E184" s="39"/>
      <c r="F184" s="39"/>
      <c r="G184" s="39"/>
      <c r="H184" s="39"/>
      <c r="I184" s="39"/>
      <c r="J184" s="39"/>
      <c r="K184" s="218">
        <f>K185+K186+K187+K188+K189</f>
        <v>29775.699999999997</v>
      </c>
      <c r="L184" s="41">
        <f t="shared" si="12"/>
        <v>51.81212000988366</v>
      </c>
      <c r="M184" s="68"/>
    </row>
    <row r="185" spans="1:13" ht="31.5">
      <c r="A185" s="300"/>
      <c r="B185" s="301"/>
      <c r="C185" s="61" t="s">
        <v>251</v>
      </c>
      <c r="D185" s="196">
        <f>D191+D213</f>
        <v>41193.6</v>
      </c>
      <c r="E185" s="61"/>
      <c r="F185" s="61"/>
      <c r="G185" s="61"/>
      <c r="H185" s="61"/>
      <c r="I185" s="61"/>
      <c r="J185" s="61"/>
      <c r="K185" s="196">
        <f>K191+K213</f>
        <v>21122.6</v>
      </c>
      <c r="L185" s="41">
        <f t="shared" si="12"/>
        <v>51.27641186980502</v>
      </c>
      <c r="M185" s="68"/>
    </row>
    <row r="186" spans="1:13" ht="27" customHeight="1">
      <c r="A186" s="300"/>
      <c r="B186" s="301"/>
      <c r="C186" s="61" t="s">
        <v>260</v>
      </c>
      <c r="D186" s="61">
        <v>6000</v>
      </c>
      <c r="E186" s="61"/>
      <c r="F186" s="61"/>
      <c r="G186" s="61"/>
      <c r="H186" s="61"/>
      <c r="I186" s="61"/>
      <c r="J186" s="61"/>
      <c r="K186" s="61">
        <v>4325.1</v>
      </c>
      <c r="L186" s="41">
        <f t="shared" si="12"/>
        <v>72.08500000000001</v>
      </c>
      <c r="M186" s="68"/>
    </row>
    <row r="187" spans="1:13" ht="40.5" customHeight="1">
      <c r="A187" s="300"/>
      <c r="B187" s="301"/>
      <c r="C187" s="61" t="s">
        <v>259</v>
      </c>
      <c r="D187" s="61">
        <f>D193+D246</f>
        <v>5486.1</v>
      </c>
      <c r="E187" s="61"/>
      <c r="F187" s="61"/>
      <c r="G187" s="61"/>
      <c r="H187" s="61"/>
      <c r="I187" s="61"/>
      <c r="J187" s="61"/>
      <c r="K187" s="61">
        <f>K193+K246</f>
        <v>2540.5</v>
      </c>
      <c r="L187" s="41">
        <f t="shared" si="12"/>
        <v>46.30794188950256</v>
      </c>
      <c r="M187" s="68"/>
    </row>
    <row r="188" spans="1:13" ht="40.5" customHeight="1">
      <c r="A188" s="300"/>
      <c r="B188" s="301"/>
      <c r="C188" s="61" t="s">
        <v>258</v>
      </c>
      <c r="D188" s="61">
        <f>D192+D245</f>
        <v>627.9</v>
      </c>
      <c r="E188" s="61"/>
      <c r="F188" s="61"/>
      <c r="G188" s="61"/>
      <c r="H188" s="61"/>
      <c r="I188" s="61"/>
      <c r="J188" s="61"/>
      <c r="K188" s="61">
        <f>K192+K245</f>
        <v>478.70000000000005</v>
      </c>
      <c r="L188" s="41">
        <f t="shared" si="12"/>
        <v>76.23825449912407</v>
      </c>
      <c r="M188" s="68"/>
    </row>
    <row r="189" spans="1:13" ht="67.5" customHeight="1">
      <c r="A189" s="300"/>
      <c r="B189" s="301"/>
      <c r="C189" s="61" t="s">
        <v>257</v>
      </c>
      <c r="D189" s="61">
        <f>D194</f>
        <v>4161</v>
      </c>
      <c r="E189" s="61"/>
      <c r="F189" s="61"/>
      <c r="G189" s="61"/>
      <c r="H189" s="61"/>
      <c r="I189" s="61"/>
      <c r="J189" s="61"/>
      <c r="K189" s="61">
        <v>1308.8</v>
      </c>
      <c r="L189" s="41">
        <f t="shared" si="12"/>
        <v>31.453977409276618</v>
      </c>
      <c r="M189" s="68"/>
    </row>
    <row r="190" spans="1:13" ht="24" customHeight="1">
      <c r="A190" s="317" t="s">
        <v>67</v>
      </c>
      <c r="B190" s="318"/>
      <c r="C190" s="62" t="s">
        <v>53</v>
      </c>
      <c r="D190" s="63">
        <f>D191+D192+D193+D194</f>
        <v>12016.7</v>
      </c>
      <c r="E190" s="63"/>
      <c r="F190" s="63"/>
      <c r="G190" s="63"/>
      <c r="H190" s="63"/>
      <c r="I190" s="63"/>
      <c r="J190" s="63"/>
      <c r="K190" s="63">
        <f>K191+K192+K193+K194</f>
        <v>5151.1</v>
      </c>
      <c r="L190" s="38">
        <f t="shared" si="12"/>
        <v>42.86617790241913</v>
      </c>
      <c r="M190" s="68"/>
    </row>
    <row r="191" spans="1:13" ht="47.25" customHeight="1">
      <c r="A191" s="319"/>
      <c r="B191" s="320"/>
      <c r="C191" s="63" t="s">
        <v>251</v>
      </c>
      <c r="D191" s="63">
        <f>D204</f>
        <v>2090.9</v>
      </c>
      <c r="E191" s="62"/>
      <c r="F191" s="62"/>
      <c r="G191" s="62"/>
      <c r="H191" s="62"/>
      <c r="I191" s="62"/>
      <c r="J191" s="62"/>
      <c r="K191" s="63">
        <f>K206+K207+K208</f>
        <v>1023.1999999999999</v>
      </c>
      <c r="L191" s="38">
        <f t="shared" si="12"/>
        <v>48.935864938543205</v>
      </c>
      <c r="M191" s="68"/>
    </row>
    <row r="192" spans="1:13" ht="47.25" customHeight="1">
      <c r="A192" s="319"/>
      <c r="B192" s="320"/>
      <c r="C192" s="63" t="s">
        <v>256</v>
      </c>
      <c r="D192" s="63">
        <f>D209</f>
        <v>278.7</v>
      </c>
      <c r="E192" s="62"/>
      <c r="F192" s="62"/>
      <c r="G192" s="62"/>
      <c r="H192" s="62"/>
      <c r="I192" s="62"/>
      <c r="J192" s="62"/>
      <c r="K192" s="63">
        <f>K209</f>
        <v>278.6</v>
      </c>
      <c r="L192" s="38">
        <f t="shared" si="12"/>
        <v>99.96411912450665</v>
      </c>
      <c r="M192" s="68"/>
    </row>
    <row r="193" spans="1:13" ht="28.5">
      <c r="A193" s="319"/>
      <c r="B193" s="320"/>
      <c r="C193" s="63" t="s">
        <v>54</v>
      </c>
      <c r="D193" s="63">
        <f>D196+D197+D198+D199+D201</f>
        <v>5486.1</v>
      </c>
      <c r="E193" s="63"/>
      <c r="F193" s="63"/>
      <c r="G193" s="63"/>
      <c r="H193" s="63"/>
      <c r="I193" s="63"/>
      <c r="J193" s="63"/>
      <c r="K193" s="63">
        <f>K196+K197+K198+K199+K201</f>
        <v>2540.5</v>
      </c>
      <c r="L193" s="38">
        <f t="shared" si="12"/>
        <v>46.30794188950256</v>
      </c>
      <c r="M193" s="68"/>
    </row>
    <row r="194" spans="1:13" ht="61.5" customHeight="1">
      <c r="A194" s="319"/>
      <c r="B194" s="320"/>
      <c r="C194" s="48" t="s">
        <v>62</v>
      </c>
      <c r="D194" s="63">
        <f>D200</f>
        <v>4161</v>
      </c>
      <c r="E194" s="63"/>
      <c r="F194" s="63"/>
      <c r="G194" s="63"/>
      <c r="H194" s="63"/>
      <c r="I194" s="63"/>
      <c r="J194" s="63"/>
      <c r="K194" s="63">
        <v>1308.8</v>
      </c>
      <c r="L194" s="38">
        <f t="shared" si="12"/>
        <v>31.453977409276618</v>
      </c>
      <c r="M194" s="68"/>
    </row>
    <row r="195" spans="1:13" ht="42" customHeight="1">
      <c r="A195" s="316" t="s">
        <v>151</v>
      </c>
      <c r="B195" s="316"/>
      <c r="C195" s="18"/>
      <c r="D195" s="225">
        <f>D196+D197+D198+D199+D200</f>
        <v>8119.200000000001</v>
      </c>
      <c r="E195" s="225"/>
      <c r="F195" s="225"/>
      <c r="G195" s="225"/>
      <c r="H195" s="225"/>
      <c r="I195" s="225"/>
      <c r="J195" s="225"/>
      <c r="K195" s="225">
        <f>K196+K197+K198+K199+K200</f>
        <v>3460.2</v>
      </c>
      <c r="L195" s="112">
        <f t="shared" si="12"/>
        <v>42.617499261010934</v>
      </c>
      <c r="M195" s="68"/>
    </row>
    <row r="196" spans="1:13" ht="33.75" customHeight="1">
      <c r="A196" s="238" t="s">
        <v>193</v>
      </c>
      <c r="B196" s="239"/>
      <c r="C196" s="113" t="s">
        <v>55</v>
      </c>
      <c r="D196" s="230">
        <v>590.8</v>
      </c>
      <c r="E196" s="116"/>
      <c r="F196" s="116"/>
      <c r="G196" s="116"/>
      <c r="H196" s="116"/>
      <c r="I196" s="116"/>
      <c r="J196" s="116"/>
      <c r="K196" s="112">
        <v>590.8</v>
      </c>
      <c r="L196" s="112">
        <f t="shared" si="12"/>
        <v>100</v>
      </c>
      <c r="M196" s="68"/>
    </row>
    <row r="197" spans="1:13" ht="50.25" customHeight="1">
      <c r="A197" s="321" t="s">
        <v>230</v>
      </c>
      <c r="B197" s="322"/>
      <c r="C197" s="113" t="s">
        <v>55</v>
      </c>
      <c r="D197" s="230">
        <v>2689.3</v>
      </c>
      <c r="E197" s="116"/>
      <c r="F197" s="116"/>
      <c r="G197" s="116"/>
      <c r="H197" s="116"/>
      <c r="I197" s="116"/>
      <c r="J197" s="116"/>
      <c r="K197" s="112">
        <v>1475.7</v>
      </c>
      <c r="L197" s="112">
        <f t="shared" si="12"/>
        <v>54.87301528278734</v>
      </c>
      <c r="M197" s="68"/>
    </row>
    <row r="198" spans="1:13" ht="45" customHeight="1">
      <c r="A198" s="312" t="s">
        <v>194</v>
      </c>
      <c r="B198" s="313"/>
      <c r="C198" s="113" t="s">
        <v>55</v>
      </c>
      <c r="D198" s="230">
        <v>474</v>
      </c>
      <c r="E198" s="116"/>
      <c r="F198" s="116"/>
      <c r="G198" s="116"/>
      <c r="H198" s="116"/>
      <c r="I198" s="116"/>
      <c r="J198" s="116"/>
      <c r="K198" s="112">
        <v>474</v>
      </c>
      <c r="L198" s="112">
        <f t="shared" si="12"/>
        <v>100</v>
      </c>
      <c r="M198" s="68"/>
    </row>
    <row r="199" spans="1:13" ht="38.25" customHeight="1">
      <c r="A199" s="312" t="s">
        <v>216</v>
      </c>
      <c r="B199" s="313"/>
      <c r="C199" s="113" t="s">
        <v>55</v>
      </c>
      <c r="D199" s="230">
        <v>204.1</v>
      </c>
      <c r="E199" s="116"/>
      <c r="F199" s="116"/>
      <c r="G199" s="116"/>
      <c r="H199" s="116"/>
      <c r="I199" s="116"/>
      <c r="J199" s="116"/>
      <c r="K199" s="112">
        <v>0</v>
      </c>
      <c r="L199" s="112">
        <f t="shared" si="12"/>
        <v>0</v>
      </c>
      <c r="M199" s="68"/>
    </row>
    <row r="200" spans="1:13" ht="45" customHeight="1">
      <c r="A200" s="312" t="s">
        <v>217</v>
      </c>
      <c r="B200" s="313"/>
      <c r="C200" s="113" t="s">
        <v>218</v>
      </c>
      <c r="D200" s="230">
        <v>4161</v>
      </c>
      <c r="E200" s="116"/>
      <c r="F200" s="116"/>
      <c r="G200" s="116"/>
      <c r="H200" s="116"/>
      <c r="I200" s="116"/>
      <c r="J200" s="116"/>
      <c r="K200" s="112">
        <v>919.7</v>
      </c>
      <c r="L200" s="112">
        <f t="shared" si="12"/>
        <v>22.102859889449654</v>
      </c>
      <c r="M200" s="68"/>
    </row>
    <row r="201" spans="1:13" ht="39" customHeight="1">
      <c r="A201" s="269" t="s">
        <v>219</v>
      </c>
      <c r="B201" s="270"/>
      <c r="C201" s="36" t="s">
        <v>55</v>
      </c>
      <c r="D201" s="231">
        <f>D202+D203</f>
        <v>1527.9</v>
      </c>
      <c r="E201" s="105"/>
      <c r="F201" s="105"/>
      <c r="G201" s="105"/>
      <c r="H201" s="105"/>
      <c r="I201" s="105"/>
      <c r="J201" s="105"/>
      <c r="K201" s="231">
        <f>K202+K203</f>
        <v>0</v>
      </c>
      <c r="L201" s="112">
        <f t="shared" si="12"/>
        <v>0</v>
      </c>
      <c r="M201" s="68"/>
    </row>
    <row r="202" spans="1:13" ht="39" customHeight="1">
      <c r="A202" s="269" t="s">
        <v>220</v>
      </c>
      <c r="B202" s="270"/>
      <c r="C202" s="36" t="s">
        <v>55</v>
      </c>
      <c r="D202" s="219">
        <v>1051</v>
      </c>
      <c r="E202" s="105"/>
      <c r="F202" s="105"/>
      <c r="G202" s="105"/>
      <c r="H202" s="105"/>
      <c r="I202" s="105"/>
      <c r="J202" s="105"/>
      <c r="K202" s="220">
        <v>0</v>
      </c>
      <c r="L202" s="112">
        <f t="shared" si="12"/>
        <v>0</v>
      </c>
      <c r="M202" s="68"/>
    </row>
    <row r="203" spans="1:13" ht="39" customHeight="1">
      <c r="A203" s="312" t="s">
        <v>242</v>
      </c>
      <c r="B203" s="313"/>
      <c r="C203" s="18" t="s">
        <v>55</v>
      </c>
      <c r="D203" s="219">
        <v>476.9</v>
      </c>
      <c r="E203" s="105"/>
      <c r="F203" s="105"/>
      <c r="G203" s="105"/>
      <c r="H203" s="105"/>
      <c r="I203" s="105"/>
      <c r="J203" s="105"/>
      <c r="K203" s="220">
        <v>0</v>
      </c>
      <c r="L203" s="112">
        <f t="shared" si="12"/>
        <v>0</v>
      </c>
      <c r="M203" s="68"/>
    </row>
    <row r="204" spans="1:13" ht="59.25" customHeight="1">
      <c r="A204" s="269" t="s">
        <v>110</v>
      </c>
      <c r="B204" s="270"/>
      <c r="C204" s="18" t="s">
        <v>245</v>
      </c>
      <c r="D204" s="175">
        <f>D206+D207+D208</f>
        <v>2090.9</v>
      </c>
      <c r="E204" s="105"/>
      <c r="F204" s="105"/>
      <c r="G204" s="105"/>
      <c r="H204" s="105"/>
      <c r="I204" s="105"/>
      <c r="J204" s="105"/>
      <c r="K204" s="175">
        <f>K206+K207+K208</f>
        <v>1023.1999999999999</v>
      </c>
      <c r="L204" s="112">
        <f t="shared" si="12"/>
        <v>48.935864938543205</v>
      </c>
      <c r="M204" s="68"/>
    </row>
    <row r="205" spans="1:13" ht="0.75" customHeight="1">
      <c r="A205" s="440" t="s">
        <v>68</v>
      </c>
      <c r="B205" s="441"/>
      <c r="C205" s="18" t="s">
        <v>69</v>
      </c>
      <c r="D205" s="174">
        <v>0</v>
      </c>
      <c r="E205" s="18"/>
      <c r="F205" s="18"/>
      <c r="G205" s="18"/>
      <c r="H205" s="18"/>
      <c r="I205" s="18"/>
      <c r="J205" s="18"/>
      <c r="K205" s="34">
        <v>0</v>
      </c>
      <c r="L205" s="112" t="e">
        <f t="shared" si="12"/>
        <v>#DIV/0!</v>
      </c>
      <c r="M205" s="68" t="e">
        <f>K205/D205*100</f>
        <v>#DIV/0!</v>
      </c>
    </row>
    <row r="206" spans="1:13" ht="42" customHeight="1">
      <c r="A206" s="233" t="s">
        <v>195</v>
      </c>
      <c r="B206" s="234"/>
      <c r="C206" s="18" t="s">
        <v>245</v>
      </c>
      <c r="D206" s="174">
        <v>820.3</v>
      </c>
      <c r="E206" s="18"/>
      <c r="F206" s="18"/>
      <c r="G206" s="18"/>
      <c r="H206" s="18"/>
      <c r="I206" s="18"/>
      <c r="J206" s="18"/>
      <c r="K206" s="34">
        <v>820.3</v>
      </c>
      <c r="L206" s="112">
        <f t="shared" si="12"/>
        <v>100</v>
      </c>
      <c r="M206" s="68"/>
    </row>
    <row r="207" spans="1:13" ht="36.75" customHeight="1">
      <c r="A207" s="233" t="s">
        <v>222</v>
      </c>
      <c r="B207" s="234"/>
      <c r="C207" s="18" t="s">
        <v>245</v>
      </c>
      <c r="D207" s="221">
        <v>470.6</v>
      </c>
      <c r="E207" s="221"/>
      <c r="F207" s="221"/>
      <c r="G207" s="221"/>
      <c r="H207" s="221"/>
      <c r="I207" s="221"/>
      <c r="J207" s="221"/>
      <c r="K207" s="221">
        <v>202.9</v>
      </c>
      <c r="L207" s="112">
        <f t="shared" si="12"/>
        <v>43.11517212069698</v>
      </c>
      <c r="M207" s="68"/>
    </row>
    <row r="208" spans="1:13" ht="54" customHeight="1">
      <c r="A208" s="233" t="s">
        <v>221</v>
      </c>
      <c r="B208" s="234"/>
      <c r="C208" s="18" t="s">
        <v>245</v>
      </c>
      <c r="D208" s="232">
        <v>800</v>
      </c>
      <c r="E208" s="221"/>
      <c r="F208" s="221"/>
      <c r="G208" s="221"/>
      <c r="H208" s="221"/>
      <c r="I208" s="221"/>
      <c r="J208" s="221"/>
      <c r="K208" s="221">
        <v>0</v>
      </c>
      <c r="L208" s="112">
        <f t="shared" si="12"/>
        <v>0</v>
      </c>
      <c r="M208" s="68"/>
    </row>
    <row r="209" spans="1:13" ht="54" customHeight="1">
      <c r="A209" s="245" t="s">
        <v>246</v>
      </c>
      <c r="B209" s="246"/>
      <c r="C209" s="18" t="s">
        <v>244</v>
      </c>
      <c r="D209" s="221">
        <v>278.7</v>
      </c>
      <c r="E209" s="221"/>
      <c r="F209" s="221"/>
      <c r="G209" s="221"/>
      <c r="H209" s="221"/>
      <c r="I209" s="221"/>
      <c r="J209" s="221"/>
      <c r="K209" s="221">
        <v>278.6</v>
      </c>
      <c r="L209" s="112">
        <f t="shared" si="12"/>
        <v>99.96411912450665</v>
      </c>
      <c r="M209" s="68"/>
    </row>
    <row r="210" spans="1:13" ht="54" customHeight="1">
      <c r="A210" s="245" t="s">
        <v>243</v>
      </c>
      <c r="B210" s="246"/>
      <c r="C210" s="18" t="s">
        <v>244</v>
      </c>
      <c r="D210" s="221">
        <v>278.7</v>
      </c>
      <c r="E210" s="221"/>
      <c r="F210" s="221"/>
      <c r="G210" s="221"/>
      <c r="H210" s="221"/>
      <c r="I210" s="221"/>
      <c r="J210" s="221"/>
      <c r="K210" s="221">
        <v>278.6</v>
      </c>
      <c r="L210" s="112">
        <f t="shared" si="12"/>
        <v>99.96411912450665</v>
      </c>
      <c r="M210" s="68"/>
    </row>
    <row r="211" spans="1:13" ht="36.75" customHeight="1">
      <c r="A211" s="317" t="s">
        <v>56</v>
      </c>
      <c r="B211" s="318"/>
      <c r="C211" s="217" t="s">
        <v>178</v>
      </c>
      <c r="D211" s="193">
        <f>D212+D213</f>
        <v>45102.7</v>
      </c>
      <c r="E211" s="64"/>
      <c r="F211" s="64"/>
      <c r="G211" s="64"/>
      <c r="H211" s="64"/>
      <c r="I211" s="64"/>
      <c r="J211" s="64"/>
      <c r="K211" s="193">
        <f>K212+K213</f>
        <v>24424.5</v>
      </c>
      <c r="L211" s="38">
        <f t="shared" si="12"/>
        <v>54.15307731022755</v>
      </c>
      <c r="M211" s="68"/>
    </row>
    <row r="212" spans="1:13" ht="46.5" customHeight="1">
      <c r="A212" s="319"/>
      <c r="B212" s="320"/>
      <c r="C212" s="63" t="s">
        <v>150</v>
      </c>
      <c r="D212" s="64">
        <f>D240</f>
        <v>6000</v>
      </c>
      <c r="E212" s="64"/>
      <c r="F212" s="64"/>
      <c r="G212" s="64"/>
      <c r="H212" s="64"/>
      <c r="I212" s="64"/>
      <c r="J212" s="64"/>
      <c r="K212" s="64">
        <v>4325.1</v>
      </c>
      <c r="L212" s="38">
        <f t="shared" si="12"/>
        <v>72.08500000000001</v>
      </c>
      <c r="M212" s="68"/>
    </row>
    <row r="213" spans="1:13" ht="51.75" customHeight="1">
      <c r="A213" s="368"/>
      <c r="B213" s="369"/>
      <c r="C213" s="109" t="s">
        <v>251</v>
      </c>
      <c r="D213" s="193">
        <f>D214+D239+D243</f>
        <v>39102.7</v>
      </c>
      <c r="E213" s="64"/>
      <c r="F213" s="64"/>
      <c r="G213" s="64"/>
      <c r="H213" s="64"/>
      <c r="I213" s="64"/>
      <c r="J213" s="64"/>
      <c r="K213" s="193">
        <f>K214+K239+K243</f>
        <v>20099.399999999998</v>
      </c>
      <c r="L213" s="38">
        <f t="shared" si="12"/>
        <v>51.40156562078834</v>
      </c>
      <c r="M213" s="68"/>
    </row>
    <row r="214" spans="1:14" ht="41.25" customHeight="1">
      <c r="A214" s="312" t="s">
        <v>249</v>
      </c>
      <c r="B214" s="313"/>
      <c r="C214" s="103" t="s">
        <v>250</v>
      </c>
      <c r="D214" s="67">
        <f>D232+D233+D234</f>
        <v>30602.7</v>
      </c>
      <c r="E214" s="167"/>
      <c r="F214" s="167"/>
      <c r="G214" s="167"/>
      <c r="H214" s="167"/>
      <c r="I214" s="167"/>
      <c r="J214" s="167"/>
      <c r="K214" s="67">
        <f>K232+K233+K234</f>
        <v>16637.1</v>
      </c>
      <c r="L214" s="68">
        <f t="shared" si="12"/>
        <v>54.3648109480536</v>
      </c>
      <c r="M214" s="68"/>
      <c r="N214">
        <v>22026.6</v>
      </c>
    </row>
    <row r="215" spans="1:13" ht="1.5" customHeight="1" hidden="1">
      <c r="A215" s="233" t="s">
        <v>156</v>
      </c>
      <c r="B215" s="234"/>
      <c r="C215" s="103" t="s">
        <v>69</v>
      </c>
      <c r="D215" s="67">
        <v>1126.8</v>
      </c>
      <c r="E215" s="167"/>
      <c r="F215" s="167"/>
      <c r="G215" s="167"/>
      <c r="H215" s="167"/>
      <c r="I215" s="167"/>
      <c r="J215" s="167"/>
      <c r="K215" s="68">
        <v>872.6</v>
      </c>
      <c r="L215" s="68">
        <f aca="true" t="shared" si="13" ref="L215:L267">K215/D215*100</f>
        <v>77.44053958111466</v>
      </c>
      <c r="M215" s="68"/>
    </row>
    <row r="216" spans="1:13" ht="28.5" customHeight="1" hidden="1">
      <c r="A216" s="233" t="s">
        <v>155</v>
      </c>
      <c r="B216" s="234"/>
      <c r="C216" s="103" t="s">
        <v>69</v>
      </c>
      <c r="D216" s="67">
        <v>1324</v>
      </c>
      <c r="E216" s="167"/>
      <c r="F216" s="167"/>
      <c r="G216" s="167"/>
      <c r="H216" s="167"/>
      <c r="I216" s="167"/>
      <c r="J216" s="167"/>
      <c r="K216" s="68">
        <v>1143</v>
      </c>
      <c r="L216" s="68">
        <f t="shared" si="13"/>
        <v>86.32930513595166</v>
      </c>
      <c r="M216" s="68"/>
    </row>
    <row r="217" spans="1:13" ht="25.5" customHeight="1" hidden="1">
      <c r="A217" s="245" t="s">
        <v>98</v>
      </c>
      <c r="B217" s="246"/>
      <c r="C217" s="103" t="s">
        <v>69</v>
      </c>
      <c r="D217" s="67">
        <v>1274.1</v>
      </c>
      <c r="E217" s="167"/>
      <c r="F217" s="167"/>
      <c r="G217" s="167"/>
      <c r="H217" s="167"/>
      <c r="I217" s="167"/>
      <c r="J217" s="167"/>
      <c r="K217" s="68">
        <v>957</v>
      </c>
      <c r="L217" s="68">
        <f t="shared" si="13"/>
        <v>75.11184365434424</v>
      </c>
      <c r="M217" s="68"/>
    </row>
    <row r="218" spans="1:13" ht="24.75" customHeight="1" hidden="1">
      <c r="A218" s="233" t="s">
        <v>99</v>
      </c>
      <c r="B218" s="234"/>
      <c r="C218" s="103" t="s">
        <v>69</v>
      </c>
      <c r="D218" s="67">
        <v>792.1</v>
      </c>
      <c r="E218" s="167"/>
      <c r="F218" s="167"/>
      <c r="G218" s="167"/>
      <c r="H218" s="167"/>
      <c r="I218" s="167"/>
      <c r="J218" s="167"/>
      <c r="K218" s="68">
        <v>646</v>
      </c>
      <c r="L218" s="68">
        <f t="shared" si="13"/>
        <v>81.55535917182173</v>
      </c>
      <c r="M218" s="68"/>
    </row>
    <row r="219" spans="1:13" ht="30.75" customHeight="1" hidden="1">
      <c r="A219" s="233" t="s">
        <v>154</v>
      </c>
      <c r="B219" s="234"/>
      <c r="C219" s="103" t="s">
        <v>69</v>
      </c>
      <c r="D219" s="67">
        <v>6201.8</v>
      </c>
      <c r="E219" s="167"/>
      <c r="F219" s="167"/>
      <c r="G219" s="167"/>
      <c r="H219" s="167"/>
      <c r="I219" s="167"/>
      <c r="J219" s="167"/>
      <c r="K219" s="68">
        <v>1810.7</v>
      </c>
      <c r="L219" s="68">
        <f t="shared" si="13"/>
        <v>29.196362346415555</v>
      </c>
      <c r="M219" s="68"/>
    </row>
    <row r="220" spans="1:13" ht="30.75" customHeight="1" hidden="1">
      <c r="A220" s="233" t="s">
        <v>153</v>
      </c>
      <c r="B220" s="234"/>
      <c r="C220" s="103" t="s">
        <v>69</v>
      </c>
      <c r="D220" s="67">
        <v>1131.3</v>
      </c>
      <c r="E220" s="167"/>
      <c r="F220" s="167"/>
      <c r="G220" s="167"/>
      <c r="H220" s="167"/>
      <c r="I220" s="167"/>
      <c r="J220" s="167"/>
      <c r="K220" s="68">
        <v>936</v>
      </c>
      <c r="L220" s="68">
        <f t="shared" si="13"/>
        <v>82.73667462211615</v>
      </c>
      <c r="M220" s="68"/>
    </row>
    <row r="221" spans="1:13" ht="27" customHeight="1" hidden="1">
      <c r="A221" s="233" t="s">
        <v>100</v>
      </c>
      <c r="B221" s="234"/>
      <c r="C221" s="19" t="s">
        <v>69</v>
      </c>
      <c r="D221" s="67">
        <v>2414.2</v>
      </c>
      <c r="E221" s="167"/>
      <c r="F221" s="167"/>
      <c r="G221" s="167"/>
      <c r="H221" s="167"/>
      <c r="I221" s="167"/>
      <c r="J221" s="167"/>
      <c r="K221" s="68">
        <v>1260.8</v>
      </c>
      <c r="L221" s="68">
        <f t="shared" si="13"/>
        <v>52.22433932565653</v>
      </c>
      <c r="M221" s="68"/>
    </row>
    <row r="222" spans="1:13" ht="30" customHeight="1" hidden="1">
      <c r="A222" s="233" t="s">
        <v>152</v>
      </c>
      <c r="B222" s="234"/>
      <c r="C222" s="103" t="s">
        <v>69</v>
      </c>
      <c r="D222" s="67">
        <v>1294.9</v>
      </c>
      <c r="E222" s="167"/>
      <c r="F222" s="167"/>
      <c r="G222" s="167"/>
      <c r="H222" s="167"/>
      <c r="I222" s="167"/>
      <c r="J222" s="167"/>
      <c r="K222" s="68">
        <v>968.7</v>
      </c>
      <c r="L222" s="68">
        <f t="shared" si="13"/>
        <v>74.80886554946328</v>
      </c>
      <c r="M222" s="68"/>
    </row>
    <row r="223" spans="1:13" ht="30" customHeight="1" hidden="1">
      <c r="A223" s="233" t="s">
        <v>101</v>
      </c>
      <c r="B223" s="234"/>
      <c r="C223" s="103" t="s">
        <v>69</v>
      </c>
      <c r="D223" s="67">
        <v>560.9</v>
      </c>
      <c r="E223" s="167"/>
      <c r="F223" s="167"/>
      <c r="G223" s="167"/>
      <c r="H223" s="167"/>
      <c r="I223" s="167"/>
      <c r="J223" s="167"/>
      <c r="K223" s="68">
        <v>420.2</v>
      </c>
      <c r="L223" s="68">
        <f t="shared" si="13"/>
        <v>74.91531467284722</v>
      </c>
      <c r="M223" s="68"/>
    </row>
    <row r="224" spans="1:13" ht="32.25" customHeight="1" hidden="1">
      <c r="A224" s="233" t="s">
        <v>102</v>
      </c>
      <c r="B224" s="234"/>
      <c r="C224" s="103" t="s">
        <v>69</v>
      </c>
      <c r="D224" s="67">
        <v>1362.1</v>
      </c>
      <c r="E224" s="167"/>
      <c r="F224" s="167"/>
      <c r="G224" s="167"/>
      <c r="H224" s="167"/>
      <c r="I224" s="167"/>
      <c r="J224" s="167"/>
      <c r="K224" s="68">
        <v>1023</v>
      </c>
      <c r="L224" s="68">
        <f t="shared" si="13"/>
        <v>75.10461786946627</v>
      </c>
      <c r="M224" s="68"/>
    </row>
    <row r="225" spans="1:13" ht="28.5" customHeight="1" hidden="1">
      <c r="A225" s="233" t="s">
        <v>103</v>
      </c>
      <c r="B225" s="234"/>
      <c r="C225" s="103" t="s">
        <v>69</v>
      </c>
      <c r="D225" s="67">
        <v>1441.2</v>
      </c>
      <c r="E225" s="167"/>
      <c r="F225" s="167"/>
      <c r="G225" s="167"/>
      <c r="H225" s="167"/>
      <c r="I225" s="167"/>
      <c r="J225" s="167"/>
      <c r="K225" s="68">
        <v>1032.8</v>
      </c>
      <c r="L225" s="68">
        <f t="shared" si="13"/>
        <v>71.66250346933111</v>
      </c>
      <c r="M225" s="68"/>
    </row>
    <row r="226" spans="1:13" ht="33.75" customHeight="1" hidden="1">
      <c r="A226" s="233" t="s">
        <v>104</v>
      </c>
      <c r="B226" s="234"/>
      <c r="C226" s="103" t="s">
        <v>69</v>
      </c>
      <c r="D226" s="67">
        <v>841.3</v>
      </c>
      <c r="E226" s="167"/>
      <c r="F226" s="167"/>
      <c r="G226" s="167"/>
      <c r="H226" s="167"/>
      <c r="I226" s="167"/>
      <c r="J226" s="167"/>
      <c r="K226" s="68">
        <v>420.7</v>
      </c>
      <c r="L226" s="68">
        <f t="shared" si="13"/>
        <v>50.00594318316891</v>
      </c>
      <c r="M226" s="68"/>
    </row>
    <row r="227" spans="1:13" ht="25.5" customHeight="1" hidden="1">
      <c r="A227" s="233" t="s">
        <v>105</v>
      </c>
      <c r="B227" s="234"/>
      <c r="C227" s="19" t="s">
        <v>57</v>
      </c>
      <c r="D227" s="67">
        <v>996.4</v>
      </c>
      <c r="E227" s="167"/>
      <c r="F227" s="167"/>
      <c r="G227" s="167"/>
      <c r="H227" s="167"/>
      <c r="I227" s="167"/>
      <c r="J227" s="167"/>
      <c r="K227" s="68">
        <v>744.1</v>
      </c>
      <c r="L227" s="68">
        <f t="shared" si="13"/>
        <v>74.67884383781615</v>
      </c>
      <c r="M227" s="68"/>
    </row>
    <row r="228" spans="1:13" ht="39" customHeight="1" hidden="1">
      <c r="A228" s="255" t="s">
        <v>106</v>
      </c>
      <c r="B228" s="256"/>
      <c r="C228" s="19" t="s">
        <v>57</v>
      </c>
      <c r="D228" s="67">
        <v>485.2</v>
      </c>
      <c r="E228" s="167"/>
      <c r="F228" s="167"/>
      <c r="G228" s="167"/>
      <c r="H228" s="167"/>
      <c r="I228" s="167"/>
      <c r="J228" s="167"/>
      <c r="K228" s="68">
        <v>363.9</v>
      </c>
      <c r="L228" s="68">
        <f t="shared" si="13"/>
        <v>75</v>
      </c>
      <c r="M228" s="68"/>
    </row>
    <row r="229" spans="1:13" ht="23.25" customHeight="1" hidden="1">
      <c r="A229" s="255" t="s">
        <v>157</v>
      </c>
      <c r="B229" s="256"/>
      <c r="C229" s="19" t="s">
        <v>57</v>
      </c>
      <c r="D229" s="67">
        <v>1348.9</v>
      </c>
      <c r="E229" s="167"/>
      <c r="F229" s="167"/>
      <c r="G229" s="167"/>
      <c r="H229" s="167"/>
      <c r="I229" s="167"/>
      <c r="J229" s="167"/>
      <c r="K229" s="68">
        <v>1337.3</v>
      </c>
      <c r="L229" s="68">
        <f t="shared" si="13"/>
        <v>99.14004003261915</v>
      </c>
      <c r="M229" s="68"/>
    </row>
    <row r="230" spans="1:13" ht="30.75" customHeight="1" hidden="1">
      <c r="A230" s="255" t="s">
        <v>107</v>
      </c>
      <c r="B230" s="256"/>
      <c r="C230" s="19" t="s">
        <v>57</v>
      </c>
      <c r="D230" s="67">
        <v>1581.4</v>
      </c>
      <c r="E230" s="167"/>
      <c r="F230" s="167"/>
      <c r="G230" s="167"/>
      <c r="H230" s="167"/>
      <c r="I230" s="167"/>
      <c r="J230" s="167"/>
      <c r="K230" s="68">
        <v>1104.9</v>
      </c>
      <c r="L230" s="68">
        <f t="shared" si="13"/>
        <v>69.86847097508537</v>
      </c>
      <c r="M230" s="68"/>
    </row>
    <row r="231" spans="1:13" ht="25.5" customHeight="1" hidden="1">
      <c r="A231" s="257" t="s">
        <v>108</v>
      </c>
      <c r="B231" s="258"/>
      <c r="C231" s="110" t="s">
        <v>57</v>
      </c>
      <c r="D231" s="67">
        <v>853.4</v>
      </c>
      <c r="E231" s="167"/>
      <c r="F231" s="167"/>
      <c r="G231" s="167"/>
      <c r="H231" s="167"/>
      <c r="I231" s="167"/>
      <c r="J231" s="167"/>
      <c r="K231" s="68">
        <v>640.4</v>
      </c>
      <c r="L231" s="68">
        <f t="shared" si="13"/>
        <v>75.04101242090462</v>
      </c>
      <c r="M231" s="68"/>
    </row>
    <row r="232" spans="1:13" ht="27.75" customHeight="1">
      <c r="A232" s="226" t="s">
        <v>252</v>
      </c>
      <c r="B232" s="227"/>
      <c r="C232" s="110"/>
      <c r="D232" s="67">
        <v>25030</v>
      </c>
      <c r="E232" s="167"/>
      <c r="F232" s="167"/>
      <c r="G232" s="167"/>
      <c r="H232" s="167"/>
      <c r="I232" s="167"/>
      <c r="J232" s="167"/>
      <c r="K232" s="68">
        <v>15682.1</v>
      </c>
      <c r="L232" s="68">
        <f t="shared" si="13"/>
        <v>62.653216140631244</v>
      </c>
      <c r="M232" s="68"/>
    </row>
    <row r="233" spans="1:13" ht="30" customHeight="1">
      <c r="A233" s="461" t="s">
        <v>253</v>
      </c>
      <c r="B233" s="462"/>
      <c r="C233" s="103" t="s">
        <v>250</v>
      </c>
      <c r="D233" s="67">
        <v>4572.7</v>
      </c>
      <c r="E233" s="167"/>
      <c r="F233" s="167"/>
      <c r="G233" s="167"/>
      <c r="H233" s="167"/>
      <c r="I233" s="167"/>
      <c r="J233" s="167"/>
      <c r="K233" s="68">
        <v>0</v>
      </c>
      <c r="L233" s="68">
        <f t="shared" si="13"/>
        <v>0</v>
      </c>
      <c r="M233" s="68"/>
    </row>
    <row r="234" spans="1:13" ht="38.25" customHeight="1">
      <c r="A234" s="243" t="s">
        <v>254</v>
      </c>
      <c r="B234" s="244"/>
      <c r="C234" s="103" t="s">
        <v>250</v>
      </c>
      <c r="D234" s="168">
        <v>1000</v>
      </c>
      <c r="E234" s="169"/>
      <c r="F234" s="169"/>
      <c r="G234" s="169"/>
      <c r="H234" s="169"/>
      <c r="I234" s="169"/>
      <c r="J234" s="169"/>
      <c r="K234" s="168">
        <v>955</v>
      </c>
      <c r="L234" s="68">
        <f t="shared" si="13"/>
        <v>95.5</v>
      </c>
      <c r="M234" s="68"/>
    </row>
    <row r="235" spans="1:13" ht="57.75" customHeight="1" hidden="1">
      <c r="A235" s="323" t="s">
        <v>70</v>
      </c>
      <c r="B235" s="324"/>
      <c r="C235" s="103" t="s">
        <v>250</v>
      </c>
      <c r="D235" s="67">
        <v>0</v>
      </c>
      <c r="E235" s="170"/>
      <c r="F235" s="170"/>
      <c r="G235" s="170"/>
      <c r="H235" s="170"/>
      <c r="I235" s="170"/>
      <c r="J235" s="170"/>
      <c r="K235" s="112">
        <v>0</v>
      </c>
      <c r="L235" s="68" t="e">
        <f t="shared" si="13"/>
        <v>#DIV/0!</v>
      </c>
      <c r="M235" s="68"/>
    </row>
    <row r="236" spans="1:13" ht="30.75" customHeight="1" hidden="1">
      <c r="A236" s="236" t="s">
        <v>111</v>
      </c>
      <c r="B236" s="237"/>
      <c r="C236" s="103" t="s">
        <v>250</v>
      </c>
      <c r="D236" s="111">
        <v>0</v>
      </c>
      <c r="E236" s="170"/>
      <c r="F236" s="170"/>
      <c r="G236" s="170"/>
      <c r="H236" s="170"/>
      <c r="I236" s="170"/>
      <c r="J236" s="170"/>
      <c r="K236" s="112">
        <v>0</v>
      </c>
      <c r="L236" s="68" t="e">
        <f t="shared" si="13"/>
        <v>#DIV/0!</v>
      </c>
      <c r="M236" s="68"/>
    </row>
    <row r="237" spans="1:13" ht="42" customHeight="1" hidden="1">
      <c r="A237" s="426" t="s">
        <v>188</v>
      </c>
      <c r="B237" s="427"/>
      <c r="C237" s="103" t="s">
        <v>250</v>
      </c>
      <c r="D237" s="111">
        <v>0</v>
      </c>
      <c r="E237" s="170"/>
      <c r="F237" s="170"/>
      <c r="G237" s="170"/>
      <c r="H237" s="170"/>
      <c r="I237" s="170"/>
      <c r="J237" s="170"/>
      <c r="K237" s="112">
        <v>0</v>
      </c>
      <c r="L237" s="68" t="e">
        <f t="shared" si="13"/>
        <v>#DIV/0!</v>
      </c>
      <c r="M237" s="68"/>
    </row>
    <row r="238" spans="1:13" ht="30" customHeight="1" hidden="1">
      <c r="A238" s="349" t="s">
        <v>196</v>
      </c>
      <c r="B238" s="350"/>
      <c r="C238" s="103" t="s">
        <v>250</v>
      </c>
      <c r="D238" s="111">
        <v>0</v>
      </c>
      <c r="E238" s="111"/>
      <c r="F238" s="111"/>
      <c r="G238" s="111"/>
      <c r="H238" s="111"/>
      <c r="I238" s="111"/>
      <c r="J238" s="111"/>
      <c r="K238" s="112">
        <v>0</v>
      </c>
      <c r="L238" s="68" t="e">
        <f t="shared" si="13"/>
        <v>#DIV/0!</v>
      </c>
      <c r="M238" s="68"/>
    </row>
    <row r="239" spans="1:13" ht="33" customHeight="1">
      <c r="A239" s="465" t="s">
        <v>112</v>
      </c>
      <c r="B239" s="465"/>
      <c r="C239" s="103" t="s">
        <v>250</v>
      </c>
      <c r="D239" s="125">
        <v>6000</v>
      </c>
      <c r="E239" s="111"/>
      <c r="F239" s="111"/>
      <c r="G239" s="111"/>
      <c r="H239" s="111"/>
      <c r="I239" s="111"/>
      <c r="J239" s="111"/>
      <c r="K239" s="114">
        <v>3462.3</v>
      </c>
      <c r="L239" s="68">
        <f t="shared" si="13"/>
        <v>57.705000000000005</v>
      </c>
      <c r="M239" s="68"/>
    </row>
    <row r="240" spans="1:13" ht="32.25" customHeight="1">
      <c r="A240" s="465" t="s">
        <v>255</v>
      </c>
      <c r="B240" s="465"/>
      <c r="C240" s="103" t="s">
        <v>250</v>
      </c>
      <c r="D240" s="195">
        <v>6000</v>
      </c>
      <c r="E240" s="111"/>
      <c r="F240" s="111"/>
      <c r="G240" s="111"/>
      <c r="H240" s="111"/>
      <c r="I240" s="111"/>
      <c r="J240" s="111"/>
      <c r="K240" s="114">
        <v>3462.3</v>
      </c>
      <c r="L240" s="68">
        <f t="shared" si="13"/>
        <v>57.705000000000005</v>
      </c>
      <c r="M240" s="68"/>
    </row>
    <row r="241" spans="1:13" ht="53.25" customHeight="1">
      <c r="A241" s="425" t="s">
        <v>158</v>
      </c>
      <c r="B241" s="425"/>
      <c r="C241" s="113" t="s">
        <v>197</v>
      </c>
      <c r="D241" s="195">
        <v>6000</v>
      </c>
      <c r="E241" s="115"/>
      <c r="F241" s="115"/>
      <c r="G241" s="115"/>
      <c r="H241" s="115"/>
      <c r="I241" s="115"/>
      <c r="J241" s="115"/>
      <c r="K241" s="114">
        <v>4325.1</v>
      </c>
      <c r="L241" s="68">
        <f t="shared" si="13"/>
        <v>72.08500000000001</v>
      </c>
      <c r="M241" s="68"/>
    </row>
    <row r="242" spans="1:13" ht="69.75" customHeight="1">
      <c r="A242" s="424" t="s">
        <v>117</v>
      </c>
      <c r="B242" s="424"/>
      <c r="C242" s="113" t="s">
        <v>197</v>
      </c>
      <c r="D242" s="222">
        <v>6000</v>
      </c>
      <c r="E242" s="173"/>
      <c r="F242" s="173"/>
      <c r="G242" s="173"/>
      <c r="H242" s="173"/>
      <c r="I242" s="173"/>
      <c r="J242" s="173"/>
      <c r="K242" s="222">
        <v>4325.1</v>
      </c>
      <c r="L242" s="68">
        <f t="shared" si="13"/>
        <v>72.08500000000001</v>
      </c>
      <c r="M242" s="68"/>
    </row>
    <row r="243" spans="1:13" ht="36.75" customHeight="1">
      <c r="A243" s="459" t="s">
        <v>223</v>
      </c>
      <c r="B243" s="460"/>
      <c r="C243" s="113" t="s">
        <v>57</v>
      </c>
      <c r="D243" s="222">
        <v>2500</v>
      </c>
      <c r="E243" s="173"/>
      <c r="F243" s="173"/>
      <c r="G243" s="173"/>
      <c r="H243" s="173"/>
      <c r="I243" s="173"/>
      <c r="J243" s="173"/>
      <c r="K243" s="222">
        <v>0</v>
      </c>
      <c r="L243" s="68">
        <f t="shared" si="13"/>
        <v>0</v>
      </c>
      <c r="M243" s="68"/>
    </row>
    <row r="244" spans="1:13" ht="24" customHeight="1">
      <c r="A244" s="482" t="s">
        <v>71</v>
      </c>
      <c r="B244" s="483"/>
      <c r="C244" s="55" t="s">
        <v>53</v>
      </c>
      <c r="D244" s="213">
        <v>349.2</v>
      </c>
      <c r="E244" s="215"/>
      <c r="F244" s="215"/>
      <c r="G244" s="215"/>
      <c r="H244" s="215"/>
      <c r="I244" s="215"/>
      <c r="J244" s="215"/>
      <c r="K244" s="213">
        <f>K245+K246</f>
        <v>200.10000000000002</v>
      </c>
      <c r="L244" s="38">
        <f t="shared" si="13"/>
        <v>57.30240549828179</v>
      </c>
      <c r="M244" s="68"/>
    </row>
    <row r="245" spans="1:13" ht="39" customHeight="1">
      <c r="A245" s="484"/>
      <c r="B245" s="485"/>
      <c r="C245" s="55" t="s">
        <v>261</v>
      </c>
      <c r="D245" s="213">
        <f>D255+D258</f>
        <v>349.2</v>
      </c>
      <c r="E245" s="216"/>
      <c r="F245" s="216"/>
      <c r="G245" s="216"/>
      <c r="H245" s="216"/>
      <c r="I245" s="216"/>
      <c r="J245" s="216"/>
      <c r="K245" s="213">
        <f>K255+K258</f>
        <v>200.10000000000002</v>
      </c>
      <c r="L245" s="38">
        <f t="shared" si="13"/>
        <v>57.30240549828179</v>
      </c>
      <c r="M245" s="68"/>
    </row>
    <row r="246" spans="1:13" ht="24" customHeight="1">
      <c r="A246" s="484"/>
      <c r="B246" s="485"/>
      <c r="C246" s="55" t="s">
        <v>72</v>
      </c>
      <c r="D246" s="213">
        <f>D256</f>
        <v>0</v>
      </c>
      <c r="E246" s="216"/>
      <c r="F246" s="216"/>
      <c r="G246" s="216"/>
      <c r="H246" s="216"/>
      <c r="I246" s="216"/>
      <c r="J246" s="216"/>
      <c r="K246" s="214">
        <v>0</v>
      </c>
      <c r="L246" s="38">
        <v>0</v>
      </c>
      <c r="M246" s="68"/>
    </row>
    <row r="247" spans="1:13" ht="0.75" customHeight="1">
      <c r="A247" s="486"/>
      <c r="B247" s="487"/>
      <c r="C247" s="19" t="s">
        <v>69</v>
      </c>
      <c r="D247" s="111">
        <v>0</v>
      </c>
      <c r="E247" s="111"/>
      <c r="F247" s="111"/>
      <c r="G247" s="111"/>
      <c r="H247" s="111"/>
      <c r="I247" s="111"/>
      <c r="J247" s="111"/>
      <c r="K247" s="111">
        <v>0</v>
      </c>
      <c r="L247" s="68" t="e">
        <f t="shared" si="13"/>
        <v>#DIV/0!</v>
      </c>
      <c r="M247" s="68"/>
    </row>
    <row r="248" spans="1:13" ht="60" customHeight="1" hidden="1">
      <c r="A248" s="453" t="s">
        <v>130</v>
      </c>
      <c r="B248" s="454"/>
      <c r="C248" s="19" t="s">
        <v>69</v>
      </c>
      <c r="D248" s="67">
        <v>0</v>
      </c>
      <c r="E248" s="67"/>
      <c r="F248" s="67"/>
      <c r="G248" s="67"/>
      <c r="H248" s="67"/>
      <c r="I248" s="67"/>
      <c r="J248" s="67"/>
      <c r="K248" s="67">
        <v>0</v>
      </c>
      <c r="L248" s="68" t="e">
        <f t="shared" si="13"/>
        <v>#DIV/0!</v>
      </c>
      <c r="M248" s="68"/>
    </row>
    <row r="249" spans="1:13" ht="51" customHeight="1">
      <c r="A249" s="453" t="s">
        <v>73</v>
      </c>
      <c r="B249" s="454"/>
      <c r="C249" s="110" t="s">
        <v>248</v>
      </c>
      <c r="D249" s="67">
        <v>0</v>
      </c>
      <c r="E249" s="67"/>
      <c r="F249" s="67"/>
      <c r="G249" s="67"/>
      <c r="H249" s="67"/>
      <c r="I249" s="67"/>
      <c r="J249" s="67"/>
      <c r="K249" s="67">
        <v>0</v>
      </c>
      <c r="L249" s="68">
        <v>0</v>
      </c>
      <c r="M249" s="68"/>
    </row>
    <row r="250" spans="1:13" ht="54" customHeight="1" hidden="1">
      <c r="A250" s="238" t="s">
        <v>74</v>
      </c>
      <c r="B250" s="239"/>
      <c r="C250" s="110" t="s">
        <v>248</v>
      </c>
      <c r="D250" s="67">
        <v>0</v>
      </c>
      <c r="E250" s="67"/>
      <c r="F250" s="67"/>
      <c r="G250" s="67"/>
      <c r="H250" s="67"/>
      <c r="I250" s="67"/>
      <c r="J250" s="67"/>
      <c r="K250" s="67">
        <v>0</v>
      </c>
      <c r="L250" s="68" t="e">
        <f t="shared" si="13"/>
        <v>#DIV/0!</v>
      </c>
      <c r="M250" s="41"/>
    </row>
    <row r="251" spans="1:13" ht="27.75" customHeight="1" hidden="1">
      <c r="A251" s="422" t="s">
        <v>125</v>
      </c>
      <c r="B251" s="423"/>
      <c r="C251" s="110" t="s">
        <v>248</v>
      </c>
      <c r="D251" s="67">
        <v>0</v>
      </c>
      <c r="E251" s="67"/>
      <c r="F251" s="67"/>
      <c r="G251" s="67"/>
      <c r="H251" s="67"/>
      <c r="I251" s="67"/>
      <c r="J251" s="67"/>
      <c r="K251" s="67">
        <v>0</v>
      </c>
      <c r="L251" s="68" t="e">
        <f t="shared" si="13"/>
        <v>#DIV/0!</v>
      </c>
      <c r="M251" s="41"/>
    </row>
    <row r="252" spans="1:13" ht="44.25" customHeight="1" hidden="1">
      <c r="A252" s="321" t="s">
        <v>133</v>
      </c>
      <c r="B252" s="322"/>
      <c r="C252" s="110" t="s">
        <v>248</v>
      </c>
      <c r="D252" s="67">
        <v>0</v>
      </c>
      <c r="E252" s="67"/>
      <c r="F252" s="67"/>
      <c r="G252" s="67"/>
      <c r="H252" s="67"/>
      <c r="I252" s="67"/>
      <c r="J252" s="67"/>
      <c r="K252" s="67">
        <v>0</v>
      </c>
      <c r="L252" s="68" t="e">
        <f t="shared" si="13"/>
        <v>#DIV/0!</v>
      </c>
      <c r="M252" s="41"/>
    </row>
    <row r="253" spans="1:13" ht="0.75" customHeight="1">
      <c r="A253" s="422" t="s">
        <v>75</v>
      </c>
      <c r="B253" s="423"/>
      <c r="C253" s="110" t="s">
        <v>248</v>
      </c>
      <c r="D253" s="67">
        <v>0</v>
      </c>
      <c r="E253" s="67"/>
      <c r="F253" s="67"/>
      <c r="G253" s="67"/>
      <c r="H253" s="67"/>
      <c r="I253" s="67"/>
      <c r="J253" s="67"/>
      <c r="K253" s="67">
        <v>0</v>
      </c>
      <c r="L253" s="68">
        <v>0</v>
      </c>
      <c r="M253" s="41"/>
    </row>
    <row r="254" spans="1:13" ht="46.5" customHeight="1">
      <c r="A254" s="453" t="s">
        <v>131</v>
      </c>
      <c r="B254" s="454"/>
      <c r="C254" s="110" t="s">
        <v>248</v>
      </c>
      <c r="D254" s="67">
        <v>0</v>
      </c>
      <c r="E254" s="67"/>
      <c r="F254" s="67"/>
      <c r="G254" s="67"/>
      <c r="H254" s="67"/>
      <c r="I254" s="67"/>
      <c r="J254" s="67"/>
      <c r="K254" s="67">
        <v>0</v>
      </c>
      <c r="L254" s="68">
        <v>0</v>
      </c>
      <c r="M254" s="68"/>
    </row>
    <row r="255" spans="1:13" ht="44.25" customHeight="1">
      <c r="A255" s="312" t="s">
        <v>224</v>
      </c>
      <c r="B255" s="313"/>
      <c r="C255" s="110" t="s">
        <v>248</v>
      </c>
      <c r="D255" s="67">
        <v>274.7</v>
      </c>
      <c r="E255" s="67"/>
      <c r="F255" s="67"/>
      <c r="G255" s="67"/>
      <c r="H255" s="67"/>
      <c r="I255" s="67"/>
      <c r="J255" s="67"/>
      <c r="K255" s="67">
        <v>134.9</v>
      </c>
      <c r="L255" s="68">
        <f t="shared" si="13"/>
        <v>49.10811794685112</v>
      </c>
      <c r="M255" s="68"/>
    </row>
    <row r="256" spans="1:13" ht="44.25" customHeight="1">
      <c r="A256" s="312" t="s">
        <v>159</v>
      </c>
      <c r="B256" s="313"/>
      <c r="C256" s="19" t="s">
        <v>72</v>
      </c>
      <c r="D256" s="67">
        <v>0</v>
      </c>
      <c r="E256" s="67"/>
      <c r="F256" s="67"/>
      <c r="G256" s="67"/>
      <c r="H256" s="67"/>
      <c r="I256" s="67"/>
      <c r="J256" s="67"/>
      <c r="K256" s="67">
        <v>0</v>
      </c>
      <c r="L256" s="68">
        <v>0</v>
      </c>
      <c r="M256" s="68"/>
    </row>
    <row r="257" spans="1:13" ht="52.5" customHeight="1">
      <c r="A257" s="238" t="s">
        <v>198</v>
      </c>
      <c r="B257" s="239"/>
      <c r="C257" s="110" t="s">
        <v>248</v>
      </c>
      <c r="D257" s="172">
        <f>D262+D265</f>
        <v>0</v>
      </c>
      <c r="E257" s="173"/>
      <c r="F257" s="173"/>
      <c r="G257" s="173"/>
      <c r="H257" s="173"/>
      <c r="I257" s="173"/>
      <c r="J257" s="173"/>
      <c r="K257" s="172">
        <f>K262+K265</f>
        <v>0</v>
      </c>
      <c r="L257" s="68">
        <v>0</v>
      </c>
      <c r="M257" s="68"/>
    </row>
    <row r="258" spans="1:13" ht="36" customHeight="1">
      <c r="A258" s="238" t="s">
        <v>247</v>
      </c>
      <c r="B258" s="239"/>
      <c r="C258" s="110" t="s">
        <v>248</v>
      </c>
      <c r="D258" s="172">
        <v>74.5</v>
      </c>
      <c r="E258" s="173"/>
      <c r="F258" s="173"/>
      <c r="G258" s="173"/>
      <c r="H258" s="173"/>
      <c r="I258" s="173"/>
      <c r="J258" s="173"/>
      <c r="K258" s="172">
        <v>65.2</v>
      </c>
      <c r="L258" s="68">
        <f t="shared" si="13"/>
        <v>87.51677852348993</v>
      </c>
      <c r="M258" s="68"/>
    </row>
    <row r="259" spans="1:13" ht="46.5" customHeight="1">
      <c r="A259" s="422" t="s">
        <v>76</v>
      </c>
      <c r="B259" s="423"/>
      <c r="C259" s="65"/>
      <c r="D259" s="74">
        <v>0</v>
      </c>
      <c r="E259" s="171"/>
      <c r="F259" s="171"/>
      <c r="G259" s="171"/>
      <c r="H259" s="171"/>
      <c r="I259" s="171"/>
      <c r="J259" s="171"/>
      <c r="K259" s="74">
        <v>0</v>
      </c>
      <c r="L259" s="68">
        <v>0</v>
      </c>
      <c r="M259" s="68"/>
    </row>
    <row r="260" spans="1:13" ht="52.5" customHeight="1">
      <c r="A260" s="439" t="s">
        <v>109</v>
      </c>
      <c r="B260" s="439"/>
      <c r="C260" s="110" t="s">
        <v>248</v>
      </c>
      <c r="D260" s="172">
        <v>0</v>
      </c>
      <c r="E260" s="171"/>
      <c r="F260" s="171"/>
      <c r="G260" s="171"/>
      <c r="H260" s="171"/>
      <c r="I260" s="171"/>
      <c r="J260" s="171"/>
      <c r="K260" s="35">
        <v>0</v>
      </c>
      <c r="L260" s="68">
        <v>0</v>
      </c>
      <c r="M260" s="68"/>
    </row>
    <row r="261" spans="1:13" ht="31.5" customHeight="1">
      <c r="A261" s="439" t="s">
        <v>118</v>
      </c>
      <c r="B261" s="439"/>
      <c r="C261" s="110" t="s">
        <v>248</v>
      </c>
      <c r="D261" s="172">
        <v>0</v>
      </c>
      <c r="E261" s="171"/>
      <c r="F261" s="171"/>
      <c r="G261" s="171"/>
      <c r="H261" s="171"/>
      <c r="I261" s="171"/>
      <c r="J261" s="171"/>
      <c r="K261" s="35">
        <v>0</v>
      </c>
      <c r="L261" s="68">
        <v>0</v>
      </c>
      <c r="M261" s="68"/>
    </row>
    <row r="262" spans="1:13" ht="44.25" customHeight="1">
      <c r="A262" s="269" t="s">
        <v>129</v>
      </c>
      <c r="B262" s="270"/>
      <c r="C262" s="110" t="s">
        <v>248</v>
      </c>
      <c r="D262" s="67">
        <v>0</v>
      </c>
      <c r="E262" s="173"/>
      <c r="F262" s="173"/>
      <c r="G262" s="173"/>
      <c r="H262" s="173"/>
      <c r="I262" s="173"/>
      <c r="J262" s="173"/>
      <c r="K262" s="71">
        <v>0</v>
      </c>
      <c r="L262" s="68">
        <v>0</v>
      </c>
      <c r="M262" s="68"/>
    </row>
    <row r="263" spans="1:13" ht="39" customHeight="1">
      <c r="A263" s="360" t="s">
        <v>77</v>
      </c>
      <c r="B263" s="361"/>
      <c r="C263" s="110" t="s">
        <v>248</v>
      </c>
      <c r="D263" s="172">
        <v>0</v>
      </c>
      <c r="E263" s="173"/>
      <c r="F263" s="173"/>
      <c r="G263" s="173"/>
      <c r="H263" s="173"/>
      <c r="I263" s="173"/>
      <c r="J263" s="173"/>
      <c r="K263" s="71">
        <v>0</v>
      </c>
      <c r="L263" s="68">
        <v>0</v>
      </c>
      <c r="M263" s="68"/>
    </row>
    <row r="264" spans="1:13" ht="39" customHeight="1">
      <c r="A264" s="238" t="s">
        <v>119</v>
      </c>
      <c r="B264" s="239"/>
      <c r="C264" s="110" t="s">
        <v>248</v>
      </c>
      <c r="D264" s="172">
        <v>0</v>
      </c>
      <c r="E264" s="173"/>
      <c r="F264" s="173"/>
      <c r="G264" s="173"/>
      <c r="H264" s="173"/>
      <c r="I264" s="173"/>
      <c r="J264" s="173"/>
      <c r="K264" s="71">
        <v>0</v>
      </c>
      <c r="L264" s="68">
        <v>0</v>
      </c>
      <c r="M264" s="68"/>
    </row>
    <row r="265" spans="1:13" ht="39" customHeight="1">
      <c r="A265" s="238" t="s">
        <v>170</v>
      </c>
      <c r="B265" s="239"/>
      <c r="C265" s="110" t="s">
        <v>248</v>
      </c>
      <c r="D265" s="172">
        <v>0</v>
      </c>
      <c r="E265" s="173"/>
      <c r="F265" s="173"/>
      <c r="G265" s="173"/>
      <c r="H265" s="173"/>
      <c r="I265" s="173"/>
      <c r="J265" s="173"/>
      <c r="K265" s="71">
        <v>0</v>
      </c>
      <c r="L265" s="68">
        <v>0</v>
      </c>
      <c r="M265" s="68"/>
    </row>
    <row r="266" spans="1:13" ht="39" customHeight="1">
      <c r="A266" s="360" t="s">
        <v>171</v>
      </c>
      <c r="B266" s="361"/>
      <c r="C266" s="110" t="s">
        <v>248</v>
      </c>
      <c r="D266" s="172">
        <v>0</v>
      </c>
      <c r="E266" s="173"/>
      <c r="F266" s="173"/>
      <c r="G266" s="173"/>
      <c r="H266" s="173"/>
      <c r="I266" s="173"/>
      <c r="J266" s="173"/>
      <c r="K266" s="71">
        <v>0</v>
      </c>
      <c r="L266" s="68">
        <v>0</v>
      </c>
      <c r="M266" s="68"/>
    </row>
    <row r="267" spans="1:13" ht="48" customHeight="1">
      <c r="A267" s="433" t="s">
        <v>94</v>
      </c>
      <c r="B267" s="434"/>
      <c r="C267" s="98"/>
      <c r="D267" s="100">
        <f>D184+D164+D151+D117+D43+D10</f>
        <v>263168.2</v>
      </c>
      <c r="E267" s="99"/>
      <c r="F267" s="99"/>
      <c r="G267" s="99"/>
      <c r="H267" s="99"/>
      <c r="I267" s="99"/>
      <c r="J267" s="99"/>
      <c r="K267" s="100">
        <f>K10+K43+K117+K151+K164+K184</f>
        <v>182756.59999999998</v>
      </c>
      <c r="L267" s="68">
        <f t="shared" si="13"/>
        <v>69.44478854208069</v>
      </c>
      <c r="M267" s="68"/>
    </row>
    <row r="268" spans="3:4" ht="15">
      <c r="C268" s="29"/>
      <c r="D268" s="30"/>
    </row>
    <row r="269" spans="3:4" ht="15">
      <c r="C269" s="29"/>
      <c r="D269" s="30"/>
    </row>
    <row r="270" spans="1:4" ht="15">
      <c r="A270" t="s">
        <v>97</v>
      </c>
      <c r="C270" s="29"/>
      <c r="D270" s="30"/>
    </row>
    <row r="271" spans="3:4" ht="15">
      <c r="C271" s="29"/>
      <c r="D271" s="30"/>
    </row>
    <row r="272" spans="3:4" ht="15">
      <c r="C272" s="29"/>
      <c r="D272" s="30"/>
    </row>
    <row r="273" spans="1:4" ht="15">
      <c r="A273" t="s">
        <v>262</v>
      </c>
      <c r="C273" s="29"/>
      <c r="D273" s="30"/>
    </row>
    <row r="274" spans="3:4" ht="15">
      <c r="C274" s="29"/>
      <c r="D274" s="30"/>
    </row>
    <row r="275" spans="3:4" ht="15">
      <c r="C275" s="29"/>
      <c r="D275" s="30"/>
    </row>
    <row r="276" spans="3:4" ht="15">
      <c r="C276" s="29"/>
      <c r="D276" s="30"/>
    </row>
    <row r="277" spans="3:4" ht="15">
      <c r="C277" s="29"/>
      <c r="D277" s="30"/>
    </row>
    <row r="278" spans="3:4" ht="15">
      <c r="C278" s="29"/>
      <c r="D278" s="30"/>
    </row>
    <row r="279" spans="3:4" ht="15">
      <c r="C279" s="29"/>
      <c r="D279" s="30"/>
    </row>
    <row r="280" spans="3:4" ht="15">
      <c r="C280" s="29"/>
      <c r="D280" s="30"/>
    </row>
    <row r="281" spans="3:4" ht="15">
      <c r="C281" s="29"/>
      <c r="D281" s="30"/>
    </row>
    <row r="282" spans="3:4" ht="15">
      <c r="C282" s="29"/>
      <c r="D282" s="30"/>
    </row>
    <row r="283" spans="3:4" ht="15">
      <c r="C283" s="29"/>
      <c r="D283" s="30"/>
    </row>
    <row r="284" spans="3:4" ht="15">
      <c r="C284" s="29"/>
      <c r="D284" s="30"/>
    </row>
    <row r="285" spans="3:4" ht="15">
      <c r="C285" s="29"/>
      <c r="D285" s="30"/>
    </row>
    <row r="286" spans="3:4" ht="15">
      <c r="C286" s="29"/>
      <c r="D286" s="30"/>
    </row>
    <row r="287" spans="3:4" ht="15">
      <c r="C287" s="29"/>
      <c r="D287" s="30"/>
    </row>
    <row r="288" spans="3:4" ht="15">
      <c r="C288" s="29"/>
      <c r="D288" s="30"/>
    </row>
    <row r="289" spans="3:4" ht="15">
      <c r="C289" s="29"/>
      <c r="D289" s="30"/>
    </row>
    <row r="290" spans="3:4" ht="15">
      <c r="C290" s="29"/>
      <c r="D290" s="30"/>
    </row>
    <row r="291" spans="3:4" ht="15">
      <c r="C291" s="29"/>
      <c r="D291" s="30"/>
    </row>
    <row r="292" spans="3:4" ht="15">
      <c r="C292" s="29"/>
      <c r="D292" s="30"/>
    </row>
    <row r="293" spans="3:4" ht="15">
      <c r="C293" s="29"/>
      <c r="D293" s="30"/>
    </row>
    <row r="294" spans="3:4" ht="15">
      <c r="C294" s="29"/>
      <c r="D294" s="30"/>
    </row>
    <row r="295" spans="3:4" ht="15">
      <c r="C295" s="29"/>
      <c r="D295" s="30"/>
    </row>
    <row r="296" spans="3:4" ht="15">
      <c r="C296" s="29"/>
      <c r="D296" s="30"/>
    </row>
    <row r="297" spans="3:4" ht="15">
      <c r="C297" s="29"/>
      <c r="D297" s="30"/>
    </row>
    <row r="298" spans="3:4" ht="15">
      <c r="C298" s="29"/>
      <c r="D298" s="30"/>
    </row>
    <row r="299" spans="3:4" ht="15">
      <c r="C299" s="29"/>
      <c r="D299" s="30"/>
    </row>
    <row r="300" spans="3:4" ht="15">
      <c r="C300" s="29"/>
      <c r="D300" s="30"/>
    </row>
    <row r="301" spans="3:4" ht="15">
      <c r="C301" s="29"/>
      <c r="D301" s="30"/>
    </row>
    <row r="302" spans="3:4" ht="15">
      <c r="C302" s="29"/>
      <c r="D302" s="30"/>
    </row>
  </sheetData>
  <sheetProtection/>
  <mergeCells count="248">
    <mergeCell ref="A116:B116"/>
    <mergeCell ref="A102:B103"/>
    <mergeCell ref="A244:B247"/>
    <mergeCell ref="A211:B213"/>
    <mergeCell ref="A207:B207"/>
    <mergeCell ref="A206:B206"/>
    <mergeCell ref="A199:B199"/>
    <mergeCell ref="A239:B239"/>
    <mergeCell ref="A238:B238"/>
    <mergeCell ref="A203:B203"/>
    <mergeCell ref="A208:B208"/>
    <mergeCell ref="A132:B132"/>
    <mergeCell ref="A204:B204"/>
    <mergeCell ref="A146:B146"/>
    <mergeCell ref="A134:B134"/>
    <mergeCell ref="A133:B133"/>
    <mergeCell ref="A169:B170"/>
    <mergeCell ref="A266:B266"/>
    <mergeCell ref="A265:B265"/>
    <mergeCell ref="A262:B262"/>
    <mergeCell ref="A254:B254"/>
    <mergeCell ref="A248:B248"/>
    <mergeCell ref="A240:B240"/>
    <mergeCell ref="A260:B260"/>
    <mergeCell ref="A259:B259"/>
    <mergeCell ref="A255:B255"/>
    <mergeCell ref="A256:B256"/>
    <mergeCell ref="D7:D8"/>
    <mergeCell ref="A249:B249"/>
    <mergeCell ref="A14:B14"/>
    <mergeCell ref="A175:B175"/>
    <mergeCell ref="A84:B84"/>
    <mergeCell ref="A243:B243"/>
    <mergeCell ref="A233:B233"/>
    <mergeCell ref="A106:B106"/>
    <mergeCell ref="A18:B18"/>
    <mergeCell ref="A109:B109"/>
    <mergeCell ref="A164:B164"/>
    <mergeCell ref="A143:B143"/>
    <mergeCell ref="A127:B127"/>
    <mergeCell ref="A181:B181"/>
    <mergeCell ref="A104:B104"/>
    <mergeCell ref="A112:B112"/>
    <mergeCell ref="A140:B140"/>
    <mergeCell ref="A113:B114"/>
    <mergeCell ref="A107:B107"/>
    <mergeCell ref="A115:B115"/>
    <mergeCell ref="M6:M8"/>
    <mergeCell ref="A267:B267"/>
    <mergeCell ref="C119:C120"/>
    <mergeCell ref="A263:B263"/>
    <mergeCell ref="A264:B264"/>
    <mergeCell ref="D119:D120"/>
    <mergeCell ref="A253:B253"/>
    <mergeCell ref="K119:K120"/>
    <mergeCell ref="A261:B261"/>
    <mergeCell ref="A250:B250"/>
    <mergeCell ref="A251:B251"/>
    <mergeCell ref="A252:B252"/>
    <mergeCell ref="A242:B242"/>
    <mergeCell ref="A241:B241"/>
    <mergeCell ref="A215:B215"/>
    <mergeCell ref="A237:B237"/>
    <mergeCell ref="A219:B219"/>
    <mergeCell ref="A218:B218"/>
    <mergeCell ref="A222:B222"/>
    <mergeCell ref="A53:B54"/>
    <mergeCell ref="A37:B37"/>
    <mergeCell ref="A257:B257"/>
    <mergeCell ref="A145:B145"/>
    <mergeCell ref="A92:B92"/>
    <mergeCell ref="A223:B223"/>
    <mergeCell ref="A93:B93"/>
    <mergeCell ref="A82:B82"/>
    <mergeCell ref="A183:B183"/>
    <mergeCell ref="A130:B130"/>
    <mergeCell ref="A68:B68"/>
    <mergeCell ref="A66:B66"/>
    <mergeCell ref="A136:B137"/>
    <mergeCell ref="A139:B139"/>
    <mergeCell ref="D2:F2"/>
    <mergeCell ref="A2:B2"/>
    <mergeCell ref="A5:D5"/>
    <mergeCell ref="A4:H4"/>
    <mergeCell ref="A63:B63"/>
    <mergeCell ref="A76:B76"/>
    <mergeCell ref="A10:B11"/>
    <mergeCell ref="A20:B20"/>
    <mergeCell ref="A21:B21"/>
    <mergeCell ref="A23:B23"/>
    <mergeCell ref="A9:B9"/>
    <mergeCell ref="A16:B16"/>
    <mergeCell ref="A12:B12"/>
    <mergeCell ref="A17:B17"/>
    <mergeCell ref="K7:K8"/>
    <mergeCell ref="A6:B8"/>
    <mergeCell ref="A25:B25"/>
    <mergeCell ref="A62:B62"/>
    <mergeCell ref="A22:B22"/>
    <mergeCell ref="A24:B24"/>
    <mergeCell ref="A19:B19"/>
    <mergeCell ref="A13:B13"/>
    <mergeCell ref="A31:B31"/>
    <mergeCell ref="A50:B52"/>
    <mergeCell ref="A36:B36"/>
    <mergeCell ref="A32:B32"/>
    <mergeCell ref="A15:B15"/>
    <mergeCell ref="A29:B29"/>
    <mergeCell ref="A41:B41"/>
    <mergeCell ref="A30:B30"/>
    <mergeCell ref="A38:B38"/>
    <mergeCell ref="A33:B33"/>
    <mergeCell ref="A27:B27"/>
    <mergeCell ref="A26:B26"/>
    <mergeCell ref="A34:B34"/>
    <mergeCell ref="A28:B28"/>
    <mergeCell ref="A39:B39"/>
    <mergeCell ref="A35:B35"/>
    <mergeCell ref="A61:B61"/>
    <mergeCell ref="A44:B48"/>
    <mergeCell ref="A55:B60"/>
    <mergeCell ref="A42:B42"/>
    <mergeCell ref="A43:B43"/>
    <mergeCell ref="A40:B40"/>
    <mergeCell ref="A49:B49"/>
    <mergeCell ref="A64:B64"/>
    <mergeCell ref="A80:B80"/>
    <mergeCell ref="A79:B79"/>
    <mergeCell ref="A65:B65"/>
    <mergeCell ref="A70:B70"/>
    <mergeCell ref="A74:B74"/>
    <mergeCell ref="A71:B71"/>
    <mergeCell ref="A67:B67"/>
    <mergeCell ref="A77:B77"/>
    <mergeCell ref="A69:B69"/>
    <mergeCell ref="A72:B72"/>
    <mergeCell ref="A73:B73"/>
    <mergeCell ref="A89:B89"/>
    <mergeCell ref="A83:B83"/>
    <mergeCell ref="A75:B75"/>
    <mergeCell ref="A88:B88"/>
    <mergeCell ref="A81:B81"/>
    <mergeCell ref="A87:B87"/>
    <mergeCell ref="A78:B78"/>
    <mergeCell ref="K166:K167"/>
    <mergeCell ref="K151:K156"/>
    <mergeCell ref="H151:H156"/>
    <mergeCell ref="L166:L167"/>
    <mergeCell ref="A85:B85"/>
    <mergeCell ref="A91:B91"/>
    <mergeCell ref="A86:B86"/>
    <mergeCell ref="A90:B90"/>
    <mergeCell ref="A108:B108"/>
    <mergeCell ref="A101:B101"/>
    <mergeCell ref="B1:C1"/>
    <mergeCell ref="E1:K1"/>
    <mergeCell ref="K157:K162"/>
    <mergeCell ref="A157:B162"/>
    <mergeCell ref="D157:D162"/>
    <mergeCell ref="C157:C162"/>
    <mergeCell ref="D151:D156"/>
    <mergeCell ref="A94:B99"/>
    <mergeCell ref="A105:B105"/>
    <mergeCell ref="A100:B100"/>
    <mergeCell ref="C6:C8"/>
    <mergeCell ref="I157:I162"/>
    <mergeCell ref="H157:H162"/>
    <mergeCell ref="F151:F156"/>
    <mergeCell ref="F157:F162"/>
    <mergeCell ref="J151:J156"/>
    <mergeCell ref="J157:J162"/>
    <mergeCell ref="I151:I156"/>
    <mergeCell ref="D6:L6"/>
    <mergeCell ref="L7:L8"/>
    <mergeCell ref="A235:B235"/>
    <mergeCell ref="A209:B209"/>
    <mergeCell ref="A210:B210"/>
    <mergeCell ref="A214:B214"/>
    <mergeCell ref="A201:B201"/>
    <mergeCell ref="A225:B225"/>
    <mergeCell ref="A205:B205"/>
    <mergeCell ref="A197:B197"/>
    <mergeCell ref="A229:B229"/>
    <mergeCell ref="A196:B196"/>
    <mergeCell ref="A224:B224"/>
    <mergeCell ref="A221:B221"/>
    <mergeCell ref="A220:B220"/>
    <mergeCell ref="A198:B198"/>
    <mergeCell ref="A110:B111"/>
    <mergeCell ref="A163:B163"/>
    <mergeCell ref="A121:B121"/>
    <mergeCell ref="A129:B129"/>
    <mergeCell ref="A141:B141"/>
    <mergeCell ref="A184:B189"/>
    <mergeCell ref="A173:B174"/>
    <mergeCell ref="A126:B126"/>
    <mergeCell ref="A148:B148"/>
    <mergeCell ref="A119:B120"/>
    <mergeCell ref="L119:L120"/>
    <mergeCell ref="L157:L162"/>
    <mergeCell ref="L151:L156"/>
    <mergeCell ref="A128:B128"/>
    <mergeCell ref="G157:G162"/>
    <mergeCell ref="E157:E162"/>
    <mergeCell ref="C151:C156"/>
    <mergeCell ref="A151:B156"/>
    <mergeCell ref="A150:B150"/>
    <mergeCell ref="A147:B147"/>
    <mergeCell ref="A117:B118"/>
    <mergeCell ref="A149:B149"/>
    <mergeCell ref="A144:B144"/>
    <mergeCell ref="A135:B135"/>
    <mergeCell ref="A131:B131"/>
    <mergeCell ref="A125:B125"/>
    <mergeCell ref="A138:B138"/>
    <mergeCell ref="A142:B142"/>
    <mergeCell ref="A123:B123"/>
    <mergeCell ref="A124:B124"/>
    <mergeCell ref="G151:G156"/>
    <mergeCell ref="D166:D167"/>
    <mergeCell ref="C166:C167"/>
    <mergeCell ref="A165:B168"/>
    <mergeCell ref="A178:B178"/>
    <mergeCell ref="A202:B202"/>
    <mergeCell ref="A176:B177"/>
    <mergeCell ref="A182:B182"/>
    <mergeCell ref="A200:B200"/>
    <mergeCell ref="A180:B180"/>
    <mergeCell ref="A217:B217"/>
    <mergeCell ref="A227:B227"/>
    <mergeCell ref="A171:B172"/>
    <mergeCell ref="A228:B228"/>
    <mergeCell ref="A231:B231"/>
    <mergeCell ref="A230:B230"/>
    <mergeCell ref="A195:B195"/>
    <mergeCell ref="A179:B179"/>
    <mergeCell ref="A190:B194"/>
    <mergeCell ref="A226:B226"/>
    <mergeCell ref="E151:E156"/>
    <mergeCell ref="A236:B236"/>
    <mergeCell ref="A216:B216"/>
    <mergeCell ref="A258:B258"/>
    <mergeCell ref="M119:M120"/>
    <mergeCell ref="M151:M156"/>
    <mergeCell ref="M157:M162"/>
    <mergeCell ref="M166:M167"/>
    <mergeCell ref="A234:B234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2018-07-19T12:28:53Z</cp:lastPrinted>
  <dcterms:created xsi:type="dcterms:W3CDTF">2013-08-02T11:12:27Z</dcterms:created>
  <dcterms:modified xsi:type="dcterms:W3CDTF">2019-02-12T10:44:21Z</dcterms:modified>
  <cp:category/>
  <cp:version/>
  <cp:contentType/>
  <cp:contentStatus/>
</cp:coreProperties>
</file>