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0" activeTab="0"/>
  </bookViews>
  <sheets>
    <sheet name="приложение " sheetId="1" r:id="rId1"/>
  </sheets>
  <definedNames>
    <definedName name="_xlnm.Print_Area" localSheetId="0">'приложение '!$A$1:$N$122</definedName>
  </definedNames>
  <calcPr fullCalcOnLoad="1"/>
</workbook>
</file>

<file path=xl/sharedStrings.xml><?xml version="1.0" encoding="utf-8"?>
<sst xmlns="http://schemas.openxmlformats.org/spreadsheetml/2006/main" count="390" uniqueCount="105">
  <si>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</si>
  <si>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</si>
  <si>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</si>
  <si>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</si>
  <si>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</si>
  <si>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</si>
  <si>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</si>
  <si>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</si>
  <si>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</si>
  <si>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</si>
  <si>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</si>
  <si>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</si>
  <si>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</si>
  <si>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</si>
  <si>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</si>
  <si>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</si>
  <si>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</si>
  <si>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</si>
  <si>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</si>
  <si>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</si>
  <si>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</si>
  <si>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</si>
  <si>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</si>
  <si>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</si>
  <si>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</si>
  <si>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</si>
  <si>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</si>
  <si>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</si>
  <si>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</si>
  <si>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</si>
  <si>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</si>
  <si>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</si>
  <si>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</si>
  <si>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</si>
  <si>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</si>
  <si>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</si>
  <si>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</si>
  <si>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</si>
  <si>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</si>
  <si>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</si>
  <si>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</si>
  <si>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</si>
  <si>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</si>
  <si>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</si>
  <si>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</si>
  <si>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</si>
  <si>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</si>
  <si>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</si>
  <si>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</si>
  <si>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</si>
  <si>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</si>
  <si>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</si>
  <si>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</si>
  <si>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</si>
  <si>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</si>
  <si>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</si>
  <si>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</si>
  <si>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</si>
  <si>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</si>
  <si>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</si>
  <si>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</si>
  <si>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</si>
  <si>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</si>
  <si>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</si>
  <si>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</si>
  <si>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</si>
  <si>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</si>
  <si>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</si>
  <si>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</si>
  <si>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</si>
  <si>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</si>
  <si>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</si>
  <si>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</si>
  <si>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</si>
  <si>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</si>
  <si>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</si>
  <si>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</si>
  <si>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</si>
  <si>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</si>
  <si>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</si>
  <si>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</si>
  <si>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</si>
  <si>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</si>
  <si>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</si>
  <si>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</si>
  <si>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</si>
  <si>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</si>
  <si>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</si>
  <si>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</si>
  <si>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</si>
  <si>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</si>
  <si>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</si>
  <si>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</si>
  <si>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</si>
  <si>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</si>
  <si>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</si>
  <si>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</si>
  <si>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</si>
  <si>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</si>
  <si>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</si>
  <si>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</si>
  <si>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областной</t>
  </si>
  <si>
    <t>2026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</si>
  <si>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2019 -2026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</si>
  <si>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2019 - 2026 годы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</si>
</sst>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="80" zoomScaleNormal="80" zoomScaleSheetLayoutView="80" zoomScalePageLayoutView="0" workbookViewId="0" topLeftCell="B1">
      <selection activeCell="G75" sqref="G75:N75"/>
    </sheetView>
  </sheetViews>
  <sheetFormatPr defaultColWidth="9.00390625" defaultRowHeight="12.75"/>
  <cols>
    <col min="1" max="1" width="5.25390625" style="3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5" customWidth="1"/>
    <col min="8" max="9" width="18.875" style="0" customWidth="1"/>
    <col min="10" max="10" width="20.125" style="0" customWidth="1"/>
    <col min="11" max="11" width="19.875" style="0" customWidth="1"/>
    <col min="12" max="13" width="18.875" style="0" customWidth="1"/>
    <col min="14" max="14" width="19.125" style="0" customWidth="1"/>
    <col min="15" max="15" width="18.625" style="0" customWidth="1"/>
    <col min="16" max="16" width="23.125" style="0" customWidth="1"/>
    <col min="17" max="23" width="21.25390625" style="0" customWidth="1"/>
    <col min="24" max="24" width="13.75390625" style="0" customWidth="1"/>
  </cols>
  <sheetData>
    <row r="1" spans="1:12" ht="84" customHeight="1">
      <c r="A1" s="4"/>
      <c r="B1" s="10"/>
      <c r="C1" s="11"/>
      <c r="D1" s="11"/>
      <c r="E1" s="11"/>
      <c r="F1" s="100" t="s">
        <v>104</v>
      </c>
      <c r="G1" s="100"/>
      <c r="H1" s="100"/>
      <c r="I1" s="100"/>
      <c r="J1" s="100"/>
      <c r="K1" s="100"/>
      <c r="L1" s="100"/>
    </row>
    <row r="2" spans="1:12" ht="22.5" customHeight="1">
      <c r="A2" s="4"/>
      <c r="B2" s="10"/>
      <c r="C2" s="11"/>
      <c r="D2" s="11"/>
      <c r="E2" s="11"/>
      <c r="F2" s="101"/>
      <c r="G2" s="102"/>
      <c r="H2" s="102"/>
      <c r="I2" s="102"/>
      <c r="J2" s="102"/>
      <c r="K2" s="102"/>
      <c r="L2" s="102"/>
    </row>
    <row r="3" spans="1:12" ht="49.5" customHeight="1">
      <c r="A3" s="103" t="s">
        <v>103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2.5" customHeight="1">
      <c r="A4" s="7"/>
      <c r="B4" s="8"/>
      <c r="C4" s="6"/>
      <c r="D4" s="6"/>
      <c r="E4" s="6"/>
      <c r="F4" s="6"/>
      <c r="G4" s="6"/>
      <c r="H4" s="104"/>
      <c r="I4" s="104"/>
      <c r="J4" s="104"/>
      <c r="L4" s="43" t="s">
        <v>10</v>
      </c>
    </row>
    <row r="5" spans="1:14" ht="15" customHeight="1">
      <c r="A5" s="91" t="s">
        <v>0</v>
      </c>
      <c r="B5" s="86" t="s">
        <v>77</v>
      </c>
      <c r="C5" s="91" t="s">
        <v>78</v>
      </c>
      <c r="D5" s="91" t="s">
        <v>79</v>
      </c>
      <c r="E5" s="86" t="s">
        <v>6</v>
      </c>
      <c r="F5" s="96" t="s">
        <v>67</v>
      </c>
      <c r="G5" s="97"/>
      <c r="H5" s="97"/>
      <c r="I5" s="97"/>
      <c r="J5" s="97"/>
      <c r="K5" s="97"/>
      <c r="L5" s="97"/>
      <c r="M5" s="97"/>
      <c r="N5" s="98"/>
    </row>
    <row r="6" spans="1:14" s="5" customFormat="1" ht="120.75" customHeight="1">
      <c r="A6" s="91"/>
      <c r="B6" s="86"/>
      <c r="C6" s="94"/>
      <c r="D6" s="91"/>
      <c r="E6" s="86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  <c r="N6" s="19" t="s">
        <v>102</v>
      </c>
    </row>
    <row r="7" spans="1:14" s="5" customFormat="1" ht="15.7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1:14" s="5" customFormat="1" ht="30" customHeight="1">
      <c r="A8" s="1">
        <v>1</v>
      </c>
      <c r="B8" s="91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61"/>
      <c r="N8" s="61"/>
    </row>
    <row r="9" spans="1:14" s="5" customFormat="1" ht="66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  <c r="N9" s="15">
        <v>90</v>
      </c>
    </row>
    <row r="10" spans="1:14" s="5" customFormat="1" ht="79.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</row>
    <row r="11" spans="1:14" s="5" customFormat="1" ht="51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</row>
    <row r="12" spans="1:14" s="11" customFormat="1" ht="39.75" customHeight="1">
      <c r="A12" s="1">
        <v>7</v>
      </c>
      <c r="B12" s="86" t="s">
        <v>92</v>
      </c>
      <c r="C12" s="86"/>
      <c r="D12" s="86"/>
      <c r="E12" s="86"/>
      <c r="F12" s="86"/>
      <c r="G12" s="95"/>
      <c r="H12" s="95"/>
      <c r="I12" s="95"/>
      <c r="J12" s="95"/>
      <c r="K12" s="26"/>
      <c r="L12" s="26"/>
      <c r="M12" s="26"/>
      <c r="N12" s="26"/>
    </row>
    <row r="13" spans="1:14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  <c r="N13" s="1">
        <v>70</v>
      </c>
    </row>
    <row r="14" spans="1:14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</row>
    <row r="15" spans="1:14" s="10" customFormat="1" ht="47.25" customHeight="1">
      <c r="A15" s="1">
        <v>13</v>
      </c>
      <c r="B15" s="91" t="s">
        <v>50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27"/>
      <c r="N15" s="27"/>
    </row>
    <row r="16" spans="1:14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</row>
    <row r="17" spans="1:14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</row>
    <row r="18" spans="1:14" s="10" customFormat="1" ht="26.25" customHeight="1">
      <c r="A18" s="1">
        <v>16</v>
      </c>
      <c r="B18" s="91" t="s">
        <v>93</v>
      </c>
      <c r="C18" s="91"/>
      <c r="D18" s="91"/>
      <c r="E18" s="91"/>
      <c r="F18" s="91"/>
      <c r="G18" s="93"/>
      <c r="H18" s="93"/>
      <c r="I18" s="93"/>
      <c r="J18" s="93"/>
      <c r="K18" s="27"/>
      <c r="L18" s="27"/>
      <c r="M18" s="27"/>
      <c r="N18" s="27"/>
    </row>
    <row r="19" spans="1:14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  <c r="N19" s="1">
        <v>50.31</v>
      </c>
    </row>
    <row r="20" spans="1:14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</row>
    <row r="21" spans="1:14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</row>
    <row r="22" spans="1:14" s="12" customFormat="1" ht="32.25" customHeight="1">
      <c r="A22" s="1">
        <v>20</v>
      </c>
      <c r="B22" s="92" t="s">
        <v>35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62"/>
      <c r="N22" s="62"/>
    </row>
    <row r="23" spans="1:14" s="5" customFormat="1" ht="36" customHeight="1">
      <c r="A23" s="1">
        <v>24</v>
      </c>
      <c r="B23" s="91" t="s">
        <v>57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61"/>
      <c r="N23" s="61"/>
    </row>
    <row r="24" spans="1:14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  <c r="N24" s="79">
        <v>60</v>
      </c>
    </row>
    <row r="25" spans="1:14" s="5" customFormat="1" ht="21.75" customHeight="1">
      <c r="A25" s="1"/>
      <c r="B25" s="87" t="s">
        <v>20</v>
      </c>
      <c r="C25" s="82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133603.41</v>
      </c>
      <c r="L25" s="49">
        <f t="shared" si="0"/>
        <v>139587.83000000002</v>
      </c>
      <c r="M25" s="49">
        <f>M26+M27</f>
        <v>139587.83000000002</v>
      </c>
      <c r="N25" s="49">
        <f>N26+N27</f>
        <v>90000</v>
      </c>
    </row>
    <row r="26" spans="1:14" s="5" customFormat="1" ht="21.75" customHeight="1">
      <c r="A26" s="1"/>
      <c r="B26" s="87"/>
      <c r="C26" s="82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43603.41</v>
      </c>
      <c r="L26" s="45">
        <v>49587.83</v>
      </c>
      <c r="M26" s="45">
        <v>49587.83</v>
      </c>
      <c r="N26" s="45"/>
    </row>
    <row r="27" spans="1:14" s="5" customFormat="1" ht="21.75" customHeight="1">
      <c r="A27" s="1"/>
      <c r="B27" s="87"/>
      <c r="C27" s="82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  <c r="N27" s="45">
        <v>90000</v>
      </c>
    </row>
    <row r="28" spans="1:14" s="5" customFormat="1" ht="21.75" customHeight="1">
      <c r="A28" s="1"/>
      <c r="B28" s="87"/>
      <c r="C28" s="82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85462.20999999999</v>
      </c>
      <c r="L28" s="49">
        <f t="shared" si="1"/>
        <v>101114.61</v>
      </c>
      <c r="M28" s="49">
        <f>M29+M30</f>
        <v>101114.61</v>
      </c>
      <c r="N28" s="49">
        <f>N29+N30</f>
        <v>70000</v>
      </c>
    </row>
    <row r="29" spans="1:14" s="5" customFormat="1" ht="21.75" customHeight="1">
      <c r="A29" s="1"/>
      <c r="B29" s="87"/>
      <c r="C29" s="82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15462.21</v>
      </c>
      <c r="L29" s="45">
        <v>31114.61</v>
      </c>
      <c r="M29" s="45">
        <v>31114.61</v>
      </c>
      <c r="N29" s="45"/>
    </row>
    <row r="30" spans="1:14" s="5" customFormat="1" ht="21.75" customHeight="1">
      <c r="A30" s="1">
        <v>26</v>
      </c>
      <c r="B30" s="87"/>
      <c r="C30" s="82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70000</v>
      </c>
      <c r="L30" s="45">
        <v>70000</v>
      </c>
      <c r="M30" s="45">
        <v>70000</v>
      </c>
      <c r="N30" s="45">
        <v>70000</v>
      </c>
    </row>
    <row r="31" spans="1:14" s="18" customFormat="1" ht="29.25" customHeight="1">
      <c r="A31" s="1">
        <v>35</v>
      </c>
      <c r="B31" s="91" t="s">
        <v>58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63"/>
      <c r="N31" s="63"/>
    </row>
    <row r="32" spans="1:14" s="5" customFormat="1" ht="78.75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  <c r="N32" s="1">
        <v>2645.14</v>
      </c>
    </row>
    <row r="33" spans="1:14" s="5" customFormat="1" ht="21.75" customHeight="1">
      <c r="A33" s="1"/>
      <c r="B33" s="87" t="s">
        <v>82</v>
      </c>
      <c r="C33" s="82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58700721.43</v>
      </c>
      <c r="L33" s="44">
        <f t="shared" si="2"/>
        <v>48818333.05</v>
      </c>
      <c r="M33" s="44">
        <f>M34+M35</f>
        <v>48818504.05</v>
      </c>
      <c r="N33" s="44">
        <f>N34+N35</f>
        <v>44679729</v>
      </c>
    </row>
    <row r="34" spans="1:14" s="5" customFormat="1" ht="21.75" customHeight="1">
      <c r="A34" s="1"/>
      <c r="B34" s="87"/>
      <c r="C34" s="82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4191381.46</v>
      </c>
      <c r="L34" s="37">
        <v>4138775.05</v>
      </c>
      <c r="M34" s="37">
        <v>4138775.05</v>
      </c>
      <c r="N34" s="45">
        <v>0</v>
      </c>
    </row>
    <row r="35" spans="1:14" s="5" customFormat="1" ht="21.75" customHeight="1">
      <c r="A35" s="1">
        <v>30</v>
      </c>
      <c r="B35" s="87"/>
      <c r="C35" s="82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54509339.97</v>
      </c>
      <c r="L35" s="36">
        <v>44679558</v>
      </c>
      <c r="M35" s="36">
        <v>44679729</v>
      </c>
      <c r="N35" s="36">
        <v>44679729</v>
      </c>
    </row>
    <row r="36" spans="1:16" s="5" customFormat="1" ht="21.75" customHeight="1">
      <c r="A36" s="1"/>
      <c r="B36" s="87"/>
      <c r="C36" s="82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N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49">
        <f t="shared" si="3"/>
        <v>0</v>
      </c>
      <c r="P36" s="54"/>
    </row>
    <row r="37" spans="1:14" s="5" customFormat="1" ht="21.75" customHeight="1">
      <c r="A37" s="1"/>
      <c r="B37" s="87"/>
      <c r="C37" s="82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</row>
    <row r="38" spans="1:14" s="5" customFormat="1" ht="21.75" customHeight="1">
      <c r="A38" s="1"/>
      <c r="B38" s="87"/>
      <c r="C38" s="82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N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</row>
    <row r="39" spans="1:16" s="5" customFormat="1" ht="21.75" customHeight="1">
      <c r="A39" s="1"/>
      <c r="B39" s="87"/>
      <c r="C39" s="82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P39" s="54"/>
    </row>
    <row r="40" spans="1:23" s="5" customFormat="1" ht="63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P40" s="54"/>
      <c r="Q40" s="54"/>
      <c r="R40" s="54"/>
      <c r="S40" s="54"/>
      <c r="T40" s="54"/>
      <c r="U40" s="54"/>
      <c r="V40" s="54"/>
      <c r="W40" s="54"/>
    </row>
    <row r="41" spans="1:14" s="5" customFormat="1" ht="20.25" customHeight="1">
      <c r="A41" s="1">
        <v>30</v>
      </c>
      <c r="B41" s="87" t="s">
        <v>44</v>
      </c>
      <c r="C41" s="82" t="s">
        <v>25</v>
      </c>
      <c r="D41" s="1" t="s">
        <v>75</v>
      </c>
      <c r="E41" s="1" t="s">
        <v>68</v>
      </c>
      <c r="F41" s="37" t="s">
        <v>30</v>
      </c>
      <c r="G41" s="37">
        <f aca="true" t="shared" si="5" ref="G41:L41">G42+G43</f>
        <v>143659.08000000002</v>
      </c>
      <c r="H41" s="37">
        <f t="shared" si="5"/>
        <v>150446.72</v>
      </c>
      <c r="I41" s="37">
        <f t="shared" si="5"/>
        <v>242309.84</v>
      </c>
      <c r="J41" s="37">
        <f t="shared" si="5"/>
        <v>160711.85</v>
      </c>
      <c r="K41" s="37">
        <f t="shared" si="5"/>
        <v>276695.62</v>
      </c>
      <c r="L41" s="37">
        <f t="shared" si="5"/>
        <v>264410.52</v>
      </c>
      <c r="M41" s="37">
        <f>M42+M43</f>
        <v>264927.65</v>
      </c>
      <c r="N41" s="37">
        <f>N42+N43</f>
        <v>166000</v>
      </c>
    </row>
    <row r="42" spans="1:14" s="5" customFormat="1" ht="20.25" customHeight="1">
      <c r="A42" s="1"/>
      <c r="B42" s="87"/>
      <c r="C42" s="82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98410.52</v>
      </c>
      <c r="M42" s="55">
        <v>98927.65</v>
      </c>
      <c r="N42" s="45">
        <v>0</v>
      </c>
    </row>
    <row r="43" spans="1:14" s="5" customFormat="1" ht="20.25" customHeight="1">
      <c r="A43" s="1"/>
      <c r="B43" s="87"/>
      <c r="C43" s="82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166000</v>
      </c>
      <c r="M43" s="36">
        <v>166000</v>
      </c>
      <c r="N43" s="36">
        <v>166000</v>
      </c>
    </row>
    <row r="44" spans="1:14" s="5" customFormat="1" ht="20.25" customHeight="1">
      <c r="A44" s="1"/>
      <c r="B44" s="87"/>
      <c r="C44" s="82" t="s">
        <v>11</v>
      </c>
      <c r="D44" s="1" t="s">
        <v>75</v>
      </c>
      <c r="E44" s="1" t="s">
        <v>68</v>
      </c>
      <c r="F44" s="37" t="s">
        <v>30</v>
      </c>
      <c r="G44" s="37">
        <f aca="true" t="shared" si="6" ref="G44:L44">G45+G46</f>
        <v>183208.44</v>
      </c>
      <c r="H44" s="37">
        <f t="shared" si="6"/>
        <v>192136.08000000002</v>
      </c>
      <c r="I44" s="37">
        <f t="shared" si="6"/>
        <v>225384.54</v>
      </c>
      <c r="J44" s="37">
        <f t="shared" si="6"/>
        <v>333987.42000000004</v>
      </c>
      <c r="K44" s="37">
        <f t="shared" si="6"/>
        <v>256390.44</v>
      </c>
      <c r="L44" s="37">
        <f t="shared" si="6"/>
        <v>347131.21</v>
      </c>
      <c r="M44" s="37">
        <f>M45+M46</f>
        <v>347131.21</v>
      </c>
      <c r="N44" s="37">
        <f>N45+N46</f>
        <v>220000</v>
      </c>
    </row>
    <row r="45" spans="1:24" s="5" customFormat="1" ht="20.25" customHeight="1">
      <c r="A45" s="1"/>
      <c r="B45" s="87"/>
      <c r="C45" s="82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136390.44</v>
      </c>
      <c r="L45" s="55">
        <v>127131.21</v>
      </c>
      <c r="M45" s="55">
        <v>127131.21</v>
      </c>
      <c r="N45" s="45">
        <v>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87"/>
      <c r="C46" s="82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120000</v>
      </c>
      <c r="L46" s="36">
        <v>220000</v>
      </c>
      <c r="M46" s="36">
        <v>220000</v>
      </c>
      <c r="N46" s="36">
        <v>220000</v>
      </c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7" ref="G47:L47">G25+G28+G33+G41+G44+G36+G38</f>
        <v>63338841.169999994</v>
      </c>
      <c r="H47" s="39">
        <f t="shared" si="7"/>
        <v>64044511.24</v>
      </c>
      <c r="I47" s="39">
        <f t="shared" si="7"/>
        <v>54372524.69</v>
      </c>
      <c r="J47" s="39">
        <f t="shared" si="7"/>
        <v>58931332.57</v>
      </c>
      <c r="K47" s="39">
        <f t="shared" si="7"/>
        <v>59452873.10999999</v>
      </c>
      <c r="L47" s="39">
        <f t="shared" si="7"/>
        <v>49670577.22</v>
      </c>
      <c r="M47" s="39">
        <f>M25+M28+M33+M41+M44+M36+M38</f>
        <v>49671265.349999994</v>
      </c>
      <c r="N47" s="39">
        <f>N25+N28+N33+N41+N44+N36+N38</f>
        <v>45225729</v>
      </c>
      <c r="O47" s="67"/>
      <c r="P47" s="67"/>
      <c r="Q47" s="67"/>
      <c r="R47" s="67"/>
      <c r="S47" s="67"/>
      <c r="T47" s="67"/>
      <c r="U47" s="67"/>
    </row>
    <row r="48" spans="1:14" s="5" customFormat="1" ht="27.75" customHeight="1">
      <c r="A48" s="1">
        <v>40</v>
      </c>
      <c r="B48" s="92" t="s">
        <v>72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61"/>
      <c r="N48" s="61"/>
    </row>
    <row r="49" spans="1:24" s="5" customFormat="1" ht="25.5" customHeight="1">
      <c r="A49" s="1">
        <v>43</v>
      </c>
      <c r="B49" s="91" t="s">
        <v>59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61"/>
      <c r="N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4" s="5" customFormat="1" ht="32.25" customHeight="1">
      <c r="A51" s="1"/>
      <c r="B51" s="87" t="s">
        <v>96</v>
      </c>
      <c r="C51" s="82" t="s">
        <v>26</v>
      </c>
      <c r="D51" s="1" t="s">
        <v>75</v>
      </c>
      <c r="E51" s="1" t="s">
        <v>68</v>
      </c>
      <c r="F51" s="37" t="s">
        <v>30</v>
      </c>
      <c r="G51" s="56">
        <f aca="true" t="shared" si="8" ref="G51:L51">G52+G53</f>
        <v>0</v>
      </c>
      <c r="H51" s="56">
        <f t="shared" si="8"/>
        <v>0</v>
      </c>
      <c r="I51" s="56">
        <f t="shared" si="8"/>
        <v>0</v>
      </c>
      <c r="J51" s="56">
        <f t="shared" si="8"/>
        <v>1663333.33</v>
      </c>
      <c r="K51" s="56">
        <f t="shared" si="8"/>
        <v>0</v>
      </c>
      <c r="L51" s="56">
        <f t="shared" si="8"/>
        <v>0</v>
      </c>
      <c r="M51" s="56">
        <f>M52+M53</f>
        <v>0</v>
      </c>
      <c r="N51" s="56">
        <f>N52+N53</f>
        <v>0</v>
      </c>
    </row>
    <row r="52" spans="1:14" s="5" customFormat="1" ht="32.25" customHeight="1">
      <c r="A52" s="1"/>
      <c r="B52" s="87"/>
      <c r="C52" s="82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32.25" customHeight="1">
      <c r="A53" s="1"/>
      <c r="B53" s="87"/>
      <c r="C53" s="82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  <c r="N53" s="49">
        <v>0</v>
      </c>
    </row>
    <row r="54" spans="1:14" s="5" customFormat="1" ht="44.25" customHeight="1">
      <c r="A54" s="1"/>
      <c r="B54" s="87" t="s">
        <v>34</v>
      </c>
      <c r="C54" s="82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2769730</v>
      </c>
      <c r="L54" s="49">
        <f>SUM(L55:L56)</f>
        <v>571500</v>
      </c>
      <c r="M54" s="49">
        <f>SUM(M55:M56)</f>
        <v>784000</v>
      </c>
      <c r="N54" s="49">
        <f>SUM(N55:N56)</f>
        <v>784000</v>
      </c>
    </row>
    <row r="55" spans="1:14" s="5" customFormat="1" ht="44.25" customHeight="1">
      <c r="A55" s="1"/>
      <c r="B55" s="87"/>
      <c r="C55" s="82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5" customFormat="1" ht="54" customHeight="1">
      <c r="A56" s="1">
        <v>45</v>
      </c>
      <c r="B56" s="87"/>
      <c r="C56" s="82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2769730</v>
      </c>
      <c r="L56" s="49">
        <v>571500</v>
      </c>
      <c r="M56" s="49">
        <v>784000</v>
      </c>
      <c r="N56" s="49">
        <v>784000</v>
      </c>
    </row>
    <row r="57" spans="1:14" s="5" customFormat="1" ht="34.5" customHeight="1">
      <c r="A57" s="1"/>
      <c r="B57" s="87" t="s">
        <v>98</v>
      </c>
      <c r="C57" s="82" t="s">
        <v>99</v>
      </c>
      <c r="D57" s="1" t="s">
        <v>75</v>
      </c>
      <c r="E57" s="41" t="s">
        <v>7</v>
      </c>
      <c r="F57" s="37" t="s">
        <v>30</v>
      </c>
      <c r="G57" s="45">
        <v>0</v>
      </c>
      <c r="H57" s="45">
        <v>0</v>
      </c>
      <c r="I57" s="45">
        <v>0</v>
      </c>
      <c r="J57" s="45">
        <v>0</v>
      </c>
      <c r="K57" s="49">
        <f>K58+K59</f>
        <v>1112000</v>
      </c>
      <c r="L57" s="45">
        <v>0</v>
      </c>
      <c r="M57" s="45">
        <v>0</v>
      </c>
      <c r="N57" s="45">
        <v>0</v>
      </c>
    </row>
    <row r="58" spans="1:14" s="5" customFormat="1" ht="34.5" customHeight="1">
      <c r="A58" s="1"/>
      <c r="B58" s="99"/>
      <c r="C58" s="82"/>
      <c r="D58" s="1" t="s">
        <v>80</v>
      </c>
      <c r="E58" s="41" t="s">
        <v>7</v>
      </c>
      <c r="F58" s="37" t="s">
        <v>30</v>
      </c>
      <c r="G58" s="45">
        <v>0</v>
      </c>
      <c r="H58" s="45">
        <v>0</v>
      </c>
      <c r="I58" s="45">
        <v>0</v>
      </c>
      <c r="J58" s="45">
        <v>0</v>
      </c>
      <c r="K58" s="49">
        <v>0</v>
      </c>
      <c r="L58" s="45">
        <v>0</v>
      </c>
      <c r="M58" s="45">
        <v>0</v>
      </c>
      <c r="N58" s="45">
        <v>0</v>
      </c>
    </row>
    <row r="59" spans="1:14" s="5" customFormat="1" ht="34.5" customHeight="1">
      <c r="A59" s="1"/>
      <c r="B59" s="99"/>
      <c r="C59" s="82"/>
      <c r="D59" s="1" t="s">
        <v>81</v>
      </c>
      <c r="E59" s="41" t="s">
        <v>7</v>
      </c>
      <c r="F59" s="37" t="s">
        <v>30</v>
      </c>
      <c r="G59" s="45">
        <v>0</v>
      </c>
      <c r="H59" s="45">
        <v>0</v>
      </c>
      <c r="I59" s="45">
        <v>0</v>
      </c>
      <c r="J59" s="45">
        <v>0</v>
      </c>
      <c r="K59" s="49">
        <v>1112000</v>
      </c>
      <c r="L59" s="45">
        <v>0</v>
      </c>
      <c r="M59" s="45">
        <v>0</v>
      </c>
      <c r="N59" s="45">
        <v>0</v>
      </c>
    </row>
    <row r="60" spans="1:14" s="5" customFormat="1" ht="34.5" customHeight="1">
      <c r="A60" s="1"/>
      <c r="B60" s="87" t="s">
        <v>100</v>
      </c>
      <c r="C60" s="82" t="s">
        <v>99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9" ref="H60:M60">SUM(H61:H62)</f>
        <v>0</v>
      </c>
      <c r="I60" s="49">
        <f t="shared" si="9"/>
        <v>0</v>
      </c>
      <c r="J60" s="49">
        <f t="shared" si="9"/>
        <v>0</v>
      </c>
      <c r="K60" s="49">
        <f t="shared" si="9"/>
        <v>429230</v>
      </c>
      <c r="L60" s="49">
        <f t="shared" si="9"/>
        <v>212500</v>
      </c>
      <c r="M60" s="49">
        <f t="shared" si="9"/>
        <v>0</v>
      </c>
      <c r="N60" s="49">
        <f>SUM(N61:N62)</f>
        <v>0</v>
      </c>
    </row>
    <row r="61" spans="1:14" s="5" customFormat="1" ht="34.5" customHeight="1">
      <c r="A61" s="1"/>
      <c r="B61" s="87"/>
      <c r="C61" s="82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400000</v>
      </c>
      <c r="L61" s="49">
        <v>0</v>
      </c>
      <c r="M61" s="49">
        <v>0</v>
      </c>
      <c r="N61" s="49">
        <v>0</v>
      </c>
    </row>
    <row r="62" spans="1:14" s="5" customFormat="1" ht="34.5" customHeight="1">
      <c r="A62" s="1"/>
      <c r="B62" s="87"/>
      <c r="C62" s="82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212500</v>
      </c>
      <c r="M62" s="49">
        <v>0</v>
      </c>
      <c r="N62" s="49">
        <v>0</v>
      </c>
    </row>
    <row r="63" spans="1:14" s="21" customFormat="1" ht="35.2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4310960</v>
      </c>
      <c r="L63" s="50">
        <f>L54+L57+L60</f>
        <v>784000</v>
      </c>
      <c r="M63" s="50">
        <f>M54+M57+M60</f>
        <v>784000</v>
      </c>
      <c r="N63" s="50">
        <f>N54+N57+N60</f>
        <v>784000</v>
      </c>
    </row>
    <row r="64" spans="1:14" s="5" customFormat="1" ht="26.25" customHeight="1">
      <c r="A64" s="1">
        <v>48</v>
      </c>
      <c r="B64" s="90" t="s">
        <v>15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61"/>
      <c r="N64" s="61"/>
    </row>
    <row r="65" spans="1:14" s="5" customFormat="1" ht="33.75" customHeight="1">
      <c r="A65" s="1">
        <v>51</v>
      </c>
      <c r="B65" s="91" t="s">
        <v>60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61"/>
      <c r="N65" s="61"/>
    </row>
    <row r="66" spans="1:14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</row>
    <row r="67" spans="1:14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  <c r="N67" s="1">
        <v>95</v>
      </c>
    </row>
    <row r="68" spans="1:14" s="5" customFormat="1" ht="47.2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  <c r="N68" s="1">
        <v>3.9</v>
      </c>
    </row>
    <row r="69" spans="1:14" s="5" customFormat="1" ht="63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  <c r="N69" s="1" t="s">
        <v>8</v>
      </c>
    </row>
    <row r="70" spans="1:14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  <c r="N70" s="16">
        <v>100</v>
      </c>
    </row>
    <row r="71" spans="1:14" s="5" customFormat="1" ht="33" customHeight="1">
      <c r="A71" s="1"/>
      <c r="B71" s="87" t="s">
        <v>66</v>
      </c>
      <c r="C71" s="82" t="s">
        <v>12</v>
      </c>
      <c r="D71" s="1" t="s">
        <v>75</v>
      </c>
      <c r="E71" s="1" t="s">
        <v>68</v>
      </c>
      <c r="F71" s="37" t="s">
        <v>30</v>
      </c>
      <c r="G71" s="46">
        <f aca="true" t="shared" si="10" ref="G71:L71">SUM(G72:G73)</f>
        <v>19400957.43</v>
      </c>
      <c r="H71" s="46">
        <f t="shared" si="10"/>
        <v>22361940.78</v>
      </c>
      <c r="I71" s="46">
        <f t="shared" si="10"/>
        <v>17551653.3</v>
      </c>
      <c r="J71" s="46">
        <f t="shared" si="10"/>
        <v>18264004</v>
      </c>
      <c r="K71" s="46">
        <f t="shared" si="10"/>
        <v>21402841.79</v>
      </c>
      <c r="L71" s="46">
        <f t="shared" si="10"/>
        <v>19549201</v>
      </c>
      <c r="M71" s="46">
        <f>SUM(M72:M73)</f>
        <v>19549201</v>
      </c>
      <c r="N71" s="46">
        <f>SUM(N72:N73)</f>
        <v>17948821</v>
      </c>
    </row>
    <row r="72" spans="1:14" s="5" customFormat="1" ht="33" customHeight="1">
      <c r="A72" s="1"/>
      <c r="B72" s="87"/>
      <c r="C72" s="82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19802461.79</v>
      </c>
      <c r="L72" s="37">
        <v>17948821</v>
      </c>
      <c r="M72" s="37">
        <v>17948821</v>
      </c>
      <c r="N72" s="37">
        <v>17948821</v>
      </c>
    </row>
    <row r="73" spans="1:14" s="22" customFormat="1" ht="33" customHeight="1">
      <c r="A73" s="1">
        <v>66</v>
      </c>
      <c r="B73" s="87"/>
      <c r="C73" s="82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1600380</v>
      </c>
      <c r="M73" s="36">
        <v>1600380</v>
      </c>
      <c r="N73" s="45">
        <v>0</v>
      </c>
    </row>
    <row r="74" spans="1:14" s="22" customFormat="1" ht="59.25" customHeight="1">
      <c r="A74" s="1"/>
      <c r="B74" s="87" t="s">
        <v>95</v>
      </c>
      <c r="C74" s="82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 aca="true" t="shared" si="11" ref="I74:N74">I76+I75</f>
        <v>6096040.37</v>
      </c>
      <c r="J74" s="45">
        <f t="shared" si="11"/>
        <v>20922765</v>
      </c>
      <c r="K74" s="45">
        <f t="shared" si="11"/>
        <v>24435126.82</v>
      </c>
      <c r="L74" s="45">
        <f t="shared" si="11"/>
        <v>21629200</v>
      </c>
      <c r="M74" s="45">
        <f t="shared" si="11"/>
        <v>21629200</v>
      </c>
      <c r="N74" s="45">
        <f t="shared" si="11"/>
        <v>21561200</v>
      </c>
    </row>
    <row r="75" spans="1:16" s="22" customFormat="1" ht="54" customHeight="1">
      <c r="A75" s="1"/>
      <c r="B75" s="87"/>
      <c r="C75" s="82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24367126.82</v>
      </c>
      <c r="L75" s="45">
        <v>21561200</v>
      </c>
      <c r="M75" s="45">
        <v>21561200</v>
      </c>
      <c r="N75" s="45">
        <v>21561200</v>
      </c>
      <c r="P75" s="80"/>
    </row>
    <row r="76" spans="1:26" s="22" customFormat="1" ht="45.75" customHeight="1">
      <c r="A76" s="1"/>
      <c r="B76" s="87"/>
      <c r="C76" s="82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45">
        <v>0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0" s="40" customFormat="1" ht="36.75" customHeight="1">
      <c r="A77" s="19">
        <v>67</v>
      </c>
      <c r="B77" s="23" t="s">
        <v>33</v>
      </c>
      <c r="C77" s="19"/>
      <c r="D77" s="19"/>
      <c r="E77" s="19" t="s">
        <v>7</v>
      </c>
      <c r="F77" s="19" t="s">
        <v>30</v>
      </c>
      <c r="G77" s="39">
        <f>G71</f>
        <v>19400957.43</v>
      </c>
      <c r="H77" s="39">
        <f>H71</f>
        <v>22361940.78</v>
      </c>
      <c r="I77" s="39">
        <f aca="true" t="shared" si="12" ref="I77:N77">I71+I74</f>
        <v>23647693.67</v>
      </c>
      <c r="J77" s="39">
        <f t="shared" si="12"/>
        <v>39186769</v>
      </c>
      <c r="K77" s="39">
        <f t="shared" si="12"/>
        <v>45837968.61</v>
      </c>
      <c r="L77" s="39">
        <f t="shared" si="12"/>
        <v>41178401</v>
      </c>
      <c r="M77" s="39">
        <f t="shared" si="12"/>
        <v>41178401</v>
      </c>
      <c r="N77" s="39">
        <f t="shared" si="12"/>
        <v>39510021</v>
      </c>
      <c r="O77" s="69"/>
      <c r="P77" s="69"/>
      <c r="Q77" s="69"/>
      <c r="R77" s="69"/>
      <c r="S77" s="69"/>
      <c r="T77" s="69"/>
    </row>
    <row r="78" spans="1:14" s="5" customFormat="1" ht="15" customHeight="1">
      <c r="A78" s="1">
        <v>70</v>
      </c>
      <c r="B78" s="86" t="s">
        <v>73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61"/>
      <c r="N78" s="61"/>
    </row>
    <row r="79" spans="1:14" s="5" customFormat="1" ht="21.75" customHeight="1">
      <c r="A79" s="1">
        <v>71</v>
      </c>
      <c r="B79" s="86" t="s">
        <v>61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61"/>
      <c r="N79" s="61"/>
    </row>
    <row r="80" spans="1:14" s="5" customFormat="1" ht="78.75">
      <c r="A80" s="1">
        <v>72</v>
      </c>
      <c r="B80" s="71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  <c r="N80" s="1" t="s">
        <v>28</v>
      </c>
    </row>
    <row r="81" spans="1:14" s="5" customFormat="1" ht="47.25">
      <c r="A81" s="1"/>
      <c r="B81" s="71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s="5" customFormat="1" ht="31.5" customHeight="1">
      <c r="A82" s="1"/>
      <c r="B82" s="87" t="s">
        <v>70</v>
      </c>
      <c r="C82" s="82" t="s">
        <v>12</v>
      </c>
      <c r="D82" s="1" t="s">
        <v>75</v>
      </c>
      <c r="E82" s="1" t="s">
        <v>68</v>
      </c>
      <c r="F82" s="37" t="s">
        <v>30</v>
      </c>
      <c r="G82" s="46">
        <f aca="true" t="shared" si="13" ref="G82:N82">G83</f>
        <v>173.29</v>
      </c>
      <c r="H82" s="46">
        <f t="shared" si="13"/>
        <v>20000</v>
      </c>
      <c r="I82" s="56">
        <f t="shared" si="13"/>
        <v>0</v>
      </c>
      <c r="J82" s="56">
        <f t="shared" si="13"/>
        <v>0</v>
      </c>
      <c r="K82" s="56">
        <f t="shared" si="13"/>
        <v>0</v>
      </c>
      <c r="L82" s="56">
        <f t="shared" si="13"/>
        <v>0</v>
      </c>
      <c r="M82" s="56">
        <f t="shared" si="13"/>
        <v>0</v>
      </c>
      <c r="N82" s="56">
        <f t="shared" si="13"/>
        <v>0</v>
      </c>
    </row>
    <row r="83" spans="1:14" s="22" customFormat="1" ht="31.5" customHeight="1">
      <c r="A83" s="1">
        <v>85</v>
      </c>
      <c r="B83" s="87"/>
      <c r="C83" s="82"/>
      <c r="D83" s="1" t="s">
        <v>81</v>
      </c>
      <c r="E83" s="41" t="s">
        <v>7</v>
      </c>
      <c r="F83" s="37" t="s">
        <v>30</v>
      </c>
      <c r="G83" s="37">
        <v>173.29</v>
      </c>
      <c r="H83" s="36">
        <v>20000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</row>
    <row r="84" spans="1:14" s="25" customFormat="1" ht="24" customHeight="1">
      <c r="A84" s="20"/>
      <c r="B84" s="23" t="s">
        <v>29</v>
      </c>
      <c r="C84" s="24"/>
      <c r="D84" s="24"/>
      <c r="E84" s="19" t="s">
        <v>7</v>
      </c>
      <c r="F84" s="28" t="s">
        <v>30</v>
      </c>
      <c r="G84" s="39">
        <f aca="true" t="shared" si="14" ref="G84:L84">G82</f>
        <v>173.29</v>
      </c>
      <c r="H84" s="39">
        <f t="shared" si="14"/>
        <v>20000</v>
      </c>
      <c r="I84" s="50">
        <f t="shared" si="14"/>
        <v>0</v>
      </c>
      <c r="J84" s="50">
        <f t="shared" si="14"/>
        <v>0</v>
      </c>
      <c r="K84" s="50">
        <f t="shared" si="14"/>
        <v>0</v>
      </c>
      <c r="L84" s="50">
        <f t="shared" si="14"/>
        <v>0</v>
      </c>
      <c r="M84" s="50">
        <f>M82</f>
        <v>0</v>
      </c>
      <c r="N84" s="50">
        <f>N82</f>
        <v>0</v>
      </c>
    </row>
    <row r="85" spans="1:14" s="30" customFormat="1" ht="21.75" customHeight="1">
      <c r="A85" s="29"/>
      <c r="B85" s="88" t="s">
        <v>74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64"/>
      <c r="N85" s="64"/>
    </row>
    <row r="86" spans="1:14" s="30" customFormat="1" ht="36" customHeight="1">
      <c r="A86" s="29"/>
      <c r="B86" s="89" t="s">
        <v>62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64"/>
      <c r="N86" s="64"/>
    </row>
    <row r="87" spans="1:14" s="31" customFormat="1" ht="94.5">
      <c r="A87" s="3"/>
      <c r="B87" s="32" t="s">
        <v>45</v>
      </c>
      <c r="C87" s="1" t="s">
        <v>25</v>
      </c>
      <c r="D87" s="1"/>
      <c r="E87" s="35" t="s">
        <v>52</v>
      </c>
      <c r="F87" s="35">
        <v>3</v>
      </c>
      <c r="G87" s="41">
        <v>5</v>
      </c>
      <c r="H87" s="35">
        <v>5</v>
      </c>
      <c r="I87" s="35">
        <v>6</v>
      </c>
      <c r="J87" s="35">
        <v>6</v>
      </c>
      <c r="K87" s="35">
        <v>7</v>
      </c>
      <c r="L87" s="35">
        <v>7</v>
      </c>
      <c r="M87" s="35">
        <v>7</v>
      </c>
      <c r="N87" s="35">
        <v>7</v>
      </c>
    </row>
    <row r="88" spans="1:14" s="31" customFormat="1" ht="110.25">
      <c r="A88" s="3"/>
      <c r="B88" s="32" t="s">
        <v>46</v>
      </c>
      <c r="C88" s="1" t="s">
        <v>25</v>
      </c>
      <c r="D88" s="1"/>
      <c r="E88" s="35" t="s">
        <v>94</v>
      </c>
      <c r="F88" s="35">
        <v>1015</v>
      </c>
      <c r="G88" s="41">
        <v>1670</v>
      </c>
      <c r="H88" s="35">
        <v>2300</v>
      </c>
      <c r="I88" s="35">
        <v>2900</v>
      </c>
      <c r="J88" s="35">
        <v>3800</v>
      </c>
      <c r="K88" s="35">
        <v>4300</v>
      </c>
      <c r="L88" s="35">
        <v>4600</v>
      </c>
      <c r="M88" s="35">
        <v>4600</v>
      </c>
      <c r="N88" s="35">
        <v>4600</v>
      </c>
    </row>
    <row r="89" spans="1:14" s="31" customFormat="1" ht="31.5" customHeight="1">
      <c r="A89" s="3"/>
      <c r="B89" s="85" t="s">
        <v>47</v>
      </c>
      <c r="C89" s="82" t="s">
        <v>25</v>
      </c>
      <c r="D89" s="1" t="s">
        <v>75</v>
      </c>
      <c r="E89" s="1" t="s">
        <v>68</v>
      </c>
      <c r="F89" s="37" t="s">
        <v>30</v>
      </c>
      <c r="G89" s="48">
        <f aca="true" t="shared" si="15" ref="G89:N89">G90</f>
        <v>0</v>
      </c>
      <c r="H89" s="48">
        <f t="shared" si="15"/>
        <v>0</v>
      </c>
      <c r="I89" s="48">
        <f t="shared" si="15"/>
        <v>0</v>
      </c>
      <c r="J89" s="48">
        <f t="shared" si="15"/>
        <v>0</v>
      </c>
      <c r="K89" s="47">
        <f t="shared" si="15"/>
        <v>100000</v>
      </c>
      <c r="L89" s="47">
        <f t="shared" si="15"/>
        <v>100000</v>
      </c>
      <c r="M89" s="47">
        <f t="shared" si="15"/>
        <v>100000</v>
      </c>
      <c r="N89" s="47">
        <f t="shared" si="15"/>
        <v>100000</v>
      </c>
    </row>
    <row r="90" spans="1:14" s="31" customFormat="1" ht="31.5" customHeight="1">
      <c r="A90" s="3"/>
      <c r="B90" s="85"/>
      <c r="C90" s="82"/>
      <c r="D90" s="1" t="s">
        <v>81</v>
      </c>
      <c r="E90" s="41" t="s">
        <v>7</v>
      </c>
      <c r="F90" s="37" t="s">
        <v>30</v>
      </c>
      <c r="G90" s="49">
        <v>0</v>
      </c>
      <c r="H90" s="49">
        <v>0</v>
      </c>
      <c r="I90" s="49">
        <v>0</v>
      </c>
      <c r="J90" s="49">
        <v>0</v>
      </c>
      <c r="K90" s="37">
        <v>100000</v>
      </c>
      <c r="L90" s="37">
        <v>100000</v>
      </c>
      <c r="M90" s="37">
        <v>100000</v>
      </c>
      <c r="N90" s="37">
        <v>100000</v>
      </c>
    </row>
    <row r="91" spans="1:14" s="25" customFormat="1" ht="24" customHeight="1">
      <c r="A91" s="20"/>
      <c r="B91" s="23" t="s">
        <v>76</v>
      </c>
      <c r="C91" s="1"/>
      <c r="D91" s="1"/>
      <c r="E91" s="19" t="s">
        <v>7</v>
      </c>
      <c r="F91" s="28" t="s">
        <v>30</v>
      </c>
      <c r="G91" s="50">
        <f aca="true" t="shared" si="16" ref="G91:L91">G89</f>
        <v>0</v>
      </c>
      <c r="H91" s="50">
        <v>0</v>
      </c>
      <c r="I91" s="50">
        <v>0</v>
      </c>
      <c r="J91" s="50">
        <f t="shared" si="16"/>
        <v>0</v>
      </c>
      <c r="K91" s="39">
        <f t="shared" si="16"/>
        <v>100000</v>
      </c>
      <c r="L91" s="39">
        <f t="shared" si="16"/>
        <v>100000</v>
      </c>
      <c r="M91" s="39">
        <f>M89</f>
        <v>100000</v>
      </c>
      <c r="N91" s="39">
        <f>N89</f>
        <v>100000</v>
      </c>
    </row>
    <row r="92" spans="1:14" s="53" customFormat="1" ht="24" customHeight="1">
      <c r="A92" s="33"/>
      <c r="B92" s="34" t="s">
        <v>48</v>
      </c>
      <c r="C92" s="34" t="s">
        <v>49</v>
      </c>
      <c r="D92" s="34"/>
      <c r="E92" s="19" t="s">
        <v>7</v>
      </c>
      <c r="F92" s="42" t="s">
        <v>30</v>
      </c>
      <c r="G92" s="51">
        <f aca="true" t="shared" si="17" ref="G92:L92">G47+G63+G77+G84+G91</f>
        <v>83264971.89</v>
      </c>
      <c r="H92" s="52">
        <f t="shared" si="17"/>
        <v>86926452.02000001</v>
      </c>
      <c r="I92" s="52">
        <f t="shared" si="17"/>
        <v>78524218.36</v>
      </c>
      <c r="J92" s="52">
        <f t="shared" si="17"/>
        <v>101081434.9</v>
      </c>
      <c r="K92" s="52">
        <f t="shared" si="17"/>
        <v>109701801.72</v>
      </c>
      <c r="L92" s="52">
        <f t="shared" si="17"/>
        <v>91732978.22</v>
      </c>
      <c r="M92" s="52">
        <f>M47+M63+M77+M84+M91</f>
        <v>91733666.35</v>
      </c>
      <c r="N92" s="52">
        <f>N47+N63+N77+N84+N91</f>
        <v>85619750</v>
      </c>
    </row>
    <row r="93" spans="1:14" ht="21" customHeight="1">
      <c r="A93" s="14"/>
      <c r="B93" s="84"/>
      <c r="C93" s="82" t="s">
        <v>25</v>
      </c>
      <c r="D93" s="1" t="s">
        <v>75</v>
      </c>
      <c r="E93" s="1" t="s">
        <v>68</v>
      </c>
      <c r="F93" s="37" t="s">
        <v>30</v>
      </c>
      <c r="G93" s="47">
        <f aca="true" t="shared" si="18" ref="G93:L93">G95+G94</f>
        <v>271279.08</v>
      </c>
      <c r="H93" s="47">
        <f t="shared" si="18"/>
        <v>384646.72</v>
      </c>
      <c r="I93" s="47">
        <f t="shared" si="18"/>
        <v>460941.63</v>
      </c>
      <c r="J93" s="47">
        <f t="shared" si="18"/>
        <v>300964.45</v>
      </c>
      <c r="K93" s="47">
        <f t="shared" si="18"/>
        <v>510299.03</v>
      </c>
      <c r="L93" s="47">
        <f t="shared" si="18"/>
        <v>503998.35</v>
      </c>
      <c r="M93" s="47">
        <f>M95+M94</f>
        <v>504515.48</v>
      </c>
      <c r="N93" s="47">
        <f>N95+N94</f>
        <v>356000</v>
      </c>
    </row>
    <row r="94" spans="1:14" ht="21" customHeight="1">
      <c r="A94" s="14"/>
      <c r="B94" s="84"/>
      <c r="C94" s="82"/>
      <c r="D94" s="1" t="s">
        <v>80</v>
      </c>
      <c r="E94" s="1" t="s">
        <v>68</v>
      </c>
      <c r="F94" s="37" t="s">
        <v>30</v>
      </c>
      <c r="G94" s="47">
        <f aca="true" t="shared" si="19" ref="G94:L94">G26+G42</f>
        <v>120038.81</v>
      </c>
      <c r="H94" s="47">
        <f t="shared" si="19"/>
        <v>179219.72</v>
      </c>
      <c r="I94" s="47">
        <f t="shared" si="19"/>
        <v>220941.63</v>
      </c>
      <c r="J94" s="47">
        <f t="shared" si="19"/>
        <v>153964.45</v>
      </c>
      <c r="K94" s="47">
        <f>K26+K42</f>
        <v>154299.03</v>
      </c>
      <c r="L94" s="47">
        <f t="shared" si="19"/>
        <v>147998.35</v>
      </c>
      <c r="M94" s="47">
        <f>M26+M42</f>
        <v>148515.47999999998</v>
      </c>
      <c r="N94" s="48">
        <f>N26+N42</f>
        <v>0</v>
      </c>
    </row>
    <row r="95" spans="1:14" ht="21" customHeight="1">
      <c r="A95" s="14"/>
      <c r="B95" s="84"/>
      <c r="C95" s="82"/>
      <c r="D95" s="1" t="s">
        <v>81</v>
      </c>
      <c r="E95" s="41" t="s">
        <v>7</v>
      </c>
      <c r="F95" s="37" t="s">
        <v>30</v>
      </c>
      <c r="G95" s="47">
        <f aca="true" t="shared" si="20" ref="G95:L95">G90+G27+G43</f>
        <v>151240.27000000002</v>
      </c>
      <c r="H95" s="47">
        <f t="shared" si="20"/>
        <v>205427</v>
      </c>
      <c r="I95" s="47">
        <f t="shared" si="20"/>
        <v>240000</v>
      </c>
      <c r="J95" s="47">
        <f t="shared" si="20"/>
        <v>147000</v>
      </c>
      <c r="K95" s="47">
        <f t="shared" si="20"/>
        <v>356000</v>
      </c>
      <c r="L95" s="47">
        <f t="shared" si="20"/>
        <v>356000</v>
      </c>
      <c r="M95" s="47">
        <f>M90+M27+M43</f>
        <v>356000</v>
      </c>
      <c r="N95" s="47">
        <f>N90+N27+N43</f>
        <v>356000</v>
      </c>
    </row>
    <row r="96" spans="1:14" ht="21" customHeight="1">
      <c r="A96" s="14"/>
      <c r="B96" s="84"/>
      <c r="C96" s="82" t="s">
        <v>85</v>
      </c>
      <c r="D96" s="1" t="s">
        <v>75</v>
      </c>
      <c r="E96" s="1" t="s">
        <v>68</v>
      </c>
      <c r="F96" s="37" t="s">
        <v>30</v>
      </c>
      <c r="G96" s="47">
        <f aca="true" t="shared" si="21" ref="G96:L96">SUM(G97:G98)</f>
        <v>54604120.72</v>
      </c>
      <c r="H96" s="47">
        <f t="shared" si="21"/>
        <v>58435887.46</v>
      </c>
      <c r="I96" s="47">
        <f t="shared" si="21"/>
        <v>53627422.65</v>
      </c>
      <c r="J96" s="47">
        <f t="shared" si="21"/>
        <v>58194887.989999995</v>
      </c>
      <c r="K96" s="47">
        <f t="shared" si="21"/>
        <v>58700721.43</v>
      </c>
      <c r="L96" s="47">
        <f t="shared" si="21"/>
        <v>48818333.05</v>
      </c>
      <c r="M96" s="47">
        <f>SUM(M97:M98)</f>
        <v>48818504.05</v>
      </c>
      <c r="N96" s="47">
        <f>SUM(N97:N98)</f>
        <v>44679729</v>
      </c>
    </row>
    <row r="97" spans="1:14" ht="21" customHeight="1">
      <c r="A97" s="14"/>
      <c r="B97" s="84"/>
      <c r="C97" s="82"/>
      <c r="D97" s="1" t="s">
        <v>80</v>
      </c>
      <c r="E97" s="1" t="s">
        <v>68</v>
      </c>
      <c r="F97" s="37" t="s">
        <v>30</v>
      </c>
      <c r="G97" s="47">
        <f aca="true" t="shared" si="22" ref="G97:M98">G34</f>
        <v>3795000</v>
      </c>
      <c r="H97" s="47">
        <f t="shared" si="22"/>
        <v>4000470</v>
      </c>
      <c r="I97" s="47">
        <f t="shared" si="22"/>
        <v>3751070</v>
      </c>
      <c r="J97" s="47">
        <f t="shared" si="22"/>
        <v>4029575.05</v>
      </c>
      <c r="K97" s="47">
        <f t="shared" si="22"/>
        <v>4191381.46</v>
      </c>
      <c r="L97" s="47">
        <f t="shared" si="22"/>
        <v>4138775.05</v>
      </c>
      <c r="M97" s="47">
        <f t="shared" si="22"/>
        <v>4138775.05</v>
      </c>
      <c r="N97" s="48">
        <f>N34</f>
        <v>0</v>
      </c>
    </row>
    <row r="98" spans="1:14" ht="21" customHeight="1">
      <c r="A98" s="14"/>
      <c r="B98" s="84"/>
      <c r="C98" s="82"/>
      <c r="D98" s="1" t="s">
        <v>81</v>
      </c>
      <c r="E98" s="41" t="s">
        <v>7</v>
      </c>
      <c r="F98" s="37" t="s">
        <v>30</v>
      </c>
      <c r="G98" s="47">
        <f t="shared" si="22"/>
        <v>50809120.72</v>
      </c>
      <c r="H98" s="47">
        <f t="shared" si="22"/>
        <v>54435417.46</v>
      </c>
      <c r="I98" s="47">
        <f t="shared" si="22"/>
        <v>49876352.65</v>
      </c>
      <c r="J98" s="47">
        <f t="shared" si="22"/>
        <v>54165312.94</v>
      </c>
      <c r="K98" s="47">
        <f t="shared" si="22"/>
        <v>54509339.97</v>
      </c>
      <c r="L98" s="47">
        <f t="shared" si="22"/>
        <v>44679558</v>
      </c>
      <c r="M98" s="47">
        <f t="shared" si="22"/>
        <v>44679729</v>
      </c>
      <c r="N98" s="47">
        <f>N35</f>
        <v>44679729</v>
      </c>
    </row>
    <row r="99" spans="1:14" ht="21" customHeight="1">
      <c r="A99" s="14"/>
      <c r="B99" s="84"/>
      <c r="C99" s="82" t="s">
        <v>12</v>
      </c>
      <c r="D99" s="1" t="s">
        <v>75</v>
      </c>
      <c r="E99" s="1" t="s">
        <v>68</v>
      </c>
      <c r="F99" s="37" t="s">
        <v>30</v>
      </c>
      <c r="G99" s="47">
        <f aca="true" t="shared" si="23" ref="G99:L99">SUM(G100:G102)</f>
        <v>27128337.29</v>
      </c>
      <c r="H99" s="47">
        <f t="shared" si="23"/>
        <v>26857021.130000003</v>
      </c>
      <c r="I99" s="47">
        <f t="shared" si="23"/>
        <v>23931854.080000002</v>
      </c>
      <c r="J99" s="47">
        <f t="shared" si="23"/>
        <v>39622249.13</v>
      </c>
      <c r="K99" s="47">
        <f t="shared" si="23"/>
        <v>46179821.26</v>
      </c>
      <c r="L99" s="47">
        <f t="shared" si="23"/>
        <v>41626646.82</v>
      </c>
      <c r="M99" s="47">
        <f>SUM(M100:M102)</f>
        <v>41626646.82</v>
      </c>
      <c r="N99" s="47">
        <f>SUM(N100:N102)</f>
        <v>39800021</v>
      </c>
    </row>
    <row r="100" spans="1:14" ht="21" customHeight="1">
      <c r="A100" s="14"/>
      <c r="B100" s="84"/>
      <c r="C100" s="82"/>
      <c r="D100" s="1" t="s">
        <v>80</v>
      </c>
      <c r="E100" s="1" t="s">
        <v>68</v>
      </c>
      <c r="F100" s="37" t="s">
        <v>30</v>
      </c>
      <c r="G100" s="47">
        <f aca="true" t="shared" si="24" ref="G100:L100">G29+G45</f>
        <v>133207.62</v>
      </c>
      <c r="H100" s="47">
        <f t="shared" si="24"/>
        <v>194800</v>
      </c>
      <c r="I100" s="47">
        <f t="shared" si="24"/>
        <v>203487.2</v>
      </c>
      <c r="J100" s="47">
        <f t="shared" si="24"/>
        <v>165480.13</v>
      </c>
      <c r="K100" s="47">
        <f t="shared" si="24"/>
        <v>151852.65</v>
      </c>
      <c r="L100" s="47">
        <f t="shared" si="24"/>
        <v>158245.82</v>
      </c>
      <c r="M100" s="47">
        <f>M29+M45</f>
        <v>158245.82</v>
      </c>
      <c r="N100" s="48">
        <f>N29+N45</f>
        <v>0</v>
      </c>
    </row>
    <row r="101" spans="1:14" ht="21" customHeight="1">
      <c r="A101" s="14"/>
      <c r="B101" s="84"/>
      <c r="C101" s="82"/>
      <c r="D101" s="1" t="s">
        <v>81</v>
      </c>
      <c r="E101" s="41" t="s">
        <v>7</v>
      </c>
      <c r="F101" s="37" t="s">
        <v>30</v>
      </c>
      <c r="G101" s="47">
        <f>G30+G37+G46+G72+G83</f>
        <v>25015129.669999998</v>
      </c>
      <c r="H101" s="47">
        <f>H30+H37+H46+H72+H83</f>
        <v>25298131.130000003</v>
      </c>
      <c r="I101" s="47">
        <f aca="true" t="shared" si="25" ref="I101:N101">I30+I37+I46+I72+I83+I75</f>
        <v>22270776.880000003</v>
      </c>
      <c r="J101" s="47">
        <f t="shared" si="25"/>
        <v>37785149</v>
      </c>
      <c r="K101" s="47">
        <f t="shared" si="25"/>
        <v>44359588.61</v>
      </c>
      <c r="L101" s="47">
        <f t="shared" si="25"/>
        <v>39800021</v>
      </c>
      <c r="M101" s="47">
        <f t="shared" si="25"/>
        <v>39800021</v>
      </c>
      <c r="N101" s="47">
        <f t="shared" si="25"/>
        <v>39800021</v>
      </c>
    </row>
    <row r="102" spans="1:14" ht="33.75" customHeight="1">
      <c r="A102" s="14"/>
      <c r="B102" s="84"/>
      <c r="C102" s="82"/>
      <c r="D102" s="1" t="s">
        <v>83</v>
      </c>
      <c r="E102" s="1" t="s">
        <v>7</v>
      </c>
      <c r="F102" s="42" t="s">
        <v>30</v>
      </c>
      <c r="G102" s="57">
        <f>G73</f>
        <v>1980000</v>
      </c>
      <c r="H102" s="57">
        <f>H73</f>
        <v>1364090</v>
      </c>
      <c r="I102" s="57">
        <f aca="true" t="shared" si="26" ref="I102:N102">I73+I76</f>
        <v>1457590</v>
      </c>
      <c r="J102" s="57">
        <f t="shared" si="26"/>
        <v>1671620</v>
      </c>
      <c r="K102" s="57">
        <f t="shared" si="26"/>
        <v>1668380</v>
      </c>
      <c r="L102" s="57">
        <f t="shared" si="26"/>
        <v>1668380</v>
      </c>
      <c r="M102" s="57">
        <f t="shared" si="26"/>
        <v>1668380</v>
      </c>
      <c r="N102" s="48">
        <f t="shared" si="26"/>
        <v>0</v>
      </c>
    </row>
    <row r="103" spans="1:14" ht="18.75" customHeight="1">
      <c r="A103" s="14"/>
      <c r="B103" s="84"/>
      <c r="C103" s="82" t="s">
        <v>84</v>
      </c>
      <c r="D103" s="1" t="s">
        <v>75</v>
      </c>
      <c r="E103" s="1" t="s">
        <v>68</v>
      </c>
      <c r="F103" s="37" t="s">
        <v>30</v>
      </c>
      <c r="G103" s="65">
        <f aca="true" t="shared" si="27" ref="G103:N103">G104</f>
        <v>736234.8</v>
      </c>
      <c r="H103" s="65">
        <f t="shared" si="27"/>
        <v>748896.71</v>
      </c>
      <c r="I103" s="48">
        <f t="shared" si="27"/>
        <v>0</v>
      </c>
      <c r="J103" s="48">
        <f t="shared" si="27"/>
        <v>0</v>
      </c>
      <c r="K103" s="48">
        <f t="shared" si="27"/>
        <v>0</v>
      </c>
      <c r="L103" s="48">
        <f t="shared" si="27"/>
        <v>0</v>
      </c>
      <c r="M103" s="48">
        <f t="shared" si="27"/>
        <v>0</v>
      </c>
      <c r="N103" s="48">
        <f t="shared" si="27"/>
        <v>0</v>
      </c>
    </row>
    <row r="104" spans="1:14" ht="18.75" customHeight="1">
      <c r="A104" s="14"/>
      <c r="B104" s="84"/>
      <c r="C104" s="82"/>
      <c r="D104" s="1" t="s">
        <v>81</v>
      </c>
      <c r="E104" s="41" t="s">
        <v>7</v>
      </c>
      <c r="F104" s="37" t="s">
        <v>30</v>
      </c>
      <c r="G104" s="65">
        <f aca="true" t="shared" si="28" ref="G104:L104">G39</f>
        <v>736234.8</v>
      </c>
      <c r="H104" s="65">
        <f t="shared" si="28"/>
        <v>748896.71</v>
      </c>
      <c r="I104" s="48">
        <f t="shared" si="28"/>
        <v>0</v>
      </c>
      <c r="J104" s="48">
        <f t="shared" si="28"/>
        <v>0</v>
      </c>
      <c r="K104" s="48">
        <f t="shared" si="28"/>
        <v>0</v>
      </c>
      <c r="L104" s="48">
        <f t="shared" si="28"/>
        <v>0</v>
      </c>
      <c r="M104" s="48">
        <f>M39</f>
        <v>0</v>
      </c>
      <c r="N104" s="48">
        <f>N39</f>
        <v>0</v>
      </c>
    </row>
    <row r="105" spans="1:14" ht="33" customHeight="1">
      <c r="A105" s="14"/>
      <c r="B105" s="84"/>
      <c r="C105" s="82" t="s">
        <v>26</v>
      </c>
      <c r="D105" s="1" t="s">
        <v>75</v>
      </c>
      <c r="E105" s="1" t="s">
        <v>7</v>
      </c>
      <c r="F105" s="42" t="s">
        <v>30</v>
      </c>
      <c r="G105" s="48">
        <f aca="true" t="shared" si="29" ref="G105:L105">G107</f>
        <v>525000</v>
      </c>
      <c r="H105" s="48">
        <f t="shared" si="29"/>
        <v>500000</v>
      </c>
      <c r="I105" s="48">
        <f t="shared" si="29"/>
        <v>504000</v>
      </c>
      <c r="J105" s="48">
        <f>J107+J106</f>
        <v>2963333.33</v>
      </c>
      <c r="K105" s="48">
        <f>K107+K106</f>
        <v>2769730</v>
      </c>
      <c r="L105" s="48">
        <f t="shared" si="29"/>
        <v>571500</v>
      </c>
      <c r="M105" s="48">
        <f>M107</f>
        <v>784000</v>
      </c>
      <c r="N105" s="48">
        <f>N107</f>
        <v>784000</v>
      </c>
    </row>
    <row r="106" spans="1:14" ht="33" customHeight="1">
      <c r="A106" s="14"/>
      <c r="B106" s="84"/>
      <c r="C106" s="82"/>
      <c r="D106" s="1" t="s">
        <v>80</v>
      </c>
      <c r="E106" s="1" t="s">
        <v>68</v>
      </c>
      <c r="F106" s="37" t="s">
        <v>30</v>
      </c>
      <c r="G106" s="48">
        <f aca="true" t="shared" si="30" ref="G106:L106">G55+G52</f>
        <v>0</v>
      </c>
      <c r="H106" s="48">
        <f t="shared" si="30"/>
        <v>0</v>
      </c>
      <c r="I106" s="48">
        <f t="shared" si="30"/>
        <v>0</v>
      </c>
      <c r="J106" s="48">
        <f t="shared" si="30"/>
        <v>1646700</v>
      </c>
      <c r="K106" s="48">
        <f t="shared" si="30"/>
        <v>0</v>
      </c>
      <c r="L106" s="48">
        <f t="shared" si="30"/>
        <v>0</v>
      </c>
      <c r="M106" s="48">
        <f>M55+M52</f>
        <v>0</v>
      </c>
      <c r="N106" s="48">
        <f>N55+N52</f>
        <v>0</v>
      </c>
    </row>
    <row r="107" spans="1:14" ht="33" customHeight="1">
      <c r="A107" s="13"/>
      <c r="B107" s="84"/>
      <c r="C107" s="82"/>
      <c r="D107" s="1" t="s">
        <v>81</v>
      </c>
      <c r="E107" s="1" t="s">
        <v>7</v>
      </c>
      <c r="F107" s="42" t="s">
        <v>30</v>
      </c>
      <c r="G107" s="48">
        <f>G56</f>
        <v>525000</v>
      </c>
      <c r="H107" s="58">
        <f>H56</f>
        <v>500000</v>
      </c>
      <c r="I107" s="58">
        <f>I56</f>
        <v>504000</v>
      </c>
      <c r="J107" s="58">
        <f>J56+J53</f>
        <v>1316633.33</v>
      </c>
      <c r="K107" s="58">
        <f>K56+K53</f>
        <v>2769730</v>
      </c>
      <c r="L107" s="58">
        <f>L56</f>
        <v>571500</v>
      </c>
      <c r="M107" s="58">
        <f>M56</f>
        <v>784000</v>
      </c>
      <c r="N107" s="58">
        <f>N56</f>
        <v>784000</v>
      </c>
    </row>
    <row r="108" spans="2:14" ht="27.75" customHeight="1">
      <c r="B108" s="81"/>
      <c r="C108" s="82" t="s">
        <v>99</v>
      </c>
      <c r="D108" s="1" t="s">
        <v>75</v>
      </c>
      <c r="E108" s="1" t="s">
        <v>7</v>
      </c>
      <c r="F108" s="37" t="s">
        <v>30</v>
      </c>
      <c r="G108" s="74">
        <v>0</v>
      </c>
      <c r="H108" s="75">
        <v>0</v>
      </c>
      <c r="I108" s="75">
        <v>0</v>
      </c>
      <c r="J108" s="75">
        <v>0</v>
      </c>
      <c r="K108" s="76">
        <f>K121+K122</f>
        <v>1541230</v>
      </c>
      <c r="L108" s="75">
        <v>0</v>
      </c>
      <c r="M108" s="75">
        <v>0</v>
      </c>
      <c r="N108" s="75">
        <v>0</v>
      </c>
    </row>
    <row r="109" spans="2:14" ht="15.75" customHeight="1" hidden="1">
      <c r="B109" s="81"/>
      <c r="C109" s="83"/>
      <c r="D109" s="77"/>
      <c r="E109" s="77"/>
      <c r="F109" s="78"/>
      <c r="G109" s="74"/>
      <c r="H109" s="74"/>
      <c r="I109" s="74"/>
      <c r="J109" s="74"/>
      <c r="K109" s="74"/>
      <c r="L109" s="74"/>
      <c r="M109" s="75"/>
      <c r="N109" s="75"/>
    </row>
    <row r="110" spans="2:14" ht="15.75" customHeight="1" hidden="1">
      <c r="B110" s="81"/>
      <c r="C110" s="83"/>
      <c r="D110" s="1" t="s">
        <v>81</v>
      </c>
      <c r="E110" s="77"/>
      <c r="F110" s="78"/>
      <c r="G110" s="74">
        <f aca="true" t="shared" si="31" ref="G110:L110">G95+G98+G101+G104+G107</f>
        <v>77236725.46</v>
      </c>
      <c r="H110" s="74">
        <f t="shared" si="31"/>
        <v>81187872.3</v>
      </c>
      <c r="I110" s="74">
        <f t="shared" si="31"/>
        <v>72891129.53</v>
      </c>
      <c r="J110" s="74">
        <f t="shared" si="31"/>
        <v>93414095.27</v>
      </c>
      <c r="K110" s="74">
        <f t="shared" si="31"/>
        <v>101994658.58</v>
      </c>
      <c r="L110" s="74">
        <f t="shared" si="31"/>
        <v>85407079</v>
      </c>
      <c r="M110" s="75"/>
      <c r="N110" s="75"/>
    </row>
    <row r="111" spans="2:14" ht="15.75" customHeight="1" hidden="1">
      <c r="B111" s="81"/>
      <c r="C111" s="83"/>
      <c r="D111" s="1" t="s">
        <v>80</v>
      </c>
      <c r="E111" s="77"/>
      <c r="F111" s="78"/>
      <c r="G111" s="74">
        <f aca="true" t="shared" si="32" ref="G111:L111">G94+G97+G100</f>
        <v>4048246.43</v>
      </c>
      <c r="H111" s="74">
        <f t="shared" si="32"/>
        <v>4374489.720000001</v>
      </c>
      <c r="I111" s="74">
        <f t="shared" si="32"/>
        <v>4175498.83</v>
      </c>
      <c r="J111" s="74">
        <f t="shared" si="32"/>
        <v>4349019.63</v>
      </c>
      <c r="K111" s="74">
        <f t="shared" si="32"/>
        <v>4497533.140000001</v>
      </c>
      <c r="L111" s="74">
        <f t="shared" si="32"/>
        <v>4445019.22</v>
      </c>
      <c r="M111" s="75"/>
      <c r="N111" s="75"/>
    </row>
    <row r="112" spans="2:14" ht="31.5" customHeight="1" hidden="1">
      <c r="B112" s="81"/>
      <c r="C112" s="83"/>
      <c r="D112" s="1" t="s">
        <v>83</v>
      </c>
      <c r="E112" s="77"/>
      <c r="F112" s="78"/>
      <c r="G112" s="74">
        <f aca="true" t="shared" si="33" ref="G112:L112">G102</f>
        <v>1980000</v>
      </c>
      <c r="H112" s="74">
        <f t="shared" si="33"/>
        <v>1364090</v>
      </c>
      <c r="I112" s="74">
        <f t="shared" si="33"/>
        <v>1457590</v>
      </c>
      <c r="J112" s="74">
        <f t="shared" si="33"/>
        <v>1671620</v>
      </c>
      <c r="K112" s="74">
        <f t="shared" si="33"/>
        <v>1668380</v>
      </c>
      <c r="L112" s="74">
        <f t="shared" si="33"/>
        <v>1668380</v>
      </c>
      <c r="M112" s="75"/>
      <c r="N112" s="75"/>
    </row>
    <row r="113" spans="2:14" ht="15.75" customHeight="1" hidden="1">
      <c r="B113" s="81"/>
      <c r="C113" s="83"/>
      <c r="D113" s="77"/>
      <c r="E113" s="77"/>
      <c r="F113" s="78"/>
      <c r="G113" s="74"/>
      <c r="H113" s="75"/>
      <c r="I113" s="75"/>
      <c r="J113" s="75"/>
      <c r="K113" s="75"/>
      <c r="L113" s="75"/>
      <c r="M113" s="75"/>
      <c r="N113" s="75"/>
    </row>
    <row r="114" spans="2:14" ht="15.75" customHeight="1" hidden="1">
      <c r="B114" s="81"/>
      <c r="C114" s="83"/>
      <c r="D114" s="77"/>
      <c r="E114" s="77"/>
      <c r="F114" s="78"/>
      <c r="G114" s="74"/>
      <c r="H114" s="75"/>
      <c r="I114" s="75"/>
      <c r="J114" s="75"/>
      <c r="K114" s="75"/>
      <c r="L114" s="75"/>
      <c r="M114" s="75"/>
      <c r="N114" s="75"/>
    </row>
    <row r="115" spans="2:14" ht="15.75" customHeight="1" hidden="1">
      <c r="B115" s="81"/>
      <c r="C115" s="83"/>
      <c r="D115" s="1" t="s">
        <v>81</v>
      </c>
      <c r="E115" s="77"/>
      <c r="F115" s="78"/>
      <c r="G115" s="74">
        <f aca="true" t="shared" si="34" ref="G115:L115">G27+G30+G35+G37+G39+G43+G46</f>
        <v>59290594.74</v>
      </c>
      <c r="H115" s="74">
        <f t="shared" si="34"/>
        <v>59670021.52</v>
      </c>
      <c r="I115" s="74">
        <f t="shared" si="34"/>
        <v>50197025.86</v>
      </c>
      <c r="J115" s="74">
        <f t="shared" si="34"/>
        <v>54582312.94</v>
      </c>
      <c r="K115" s="74">
        <f t="shared" si="34"/>
        <v>54955339.97</v>
      </c>
      <c r="L115" s="74">
        <f t="shared" si="34"/>
        <v>45225558</v>
      </c>
      <c r="M115" s="75"/>
      <c r="N115" s="75"/>
    </row>
    <row r="116" spans="2:14" ht="15.75" customHeight="1" hidden="1">
      <c r="B116" s="81"/>
      <c r="C116" s="83"/>
      <c r="D116" s="1" t="s">
        <v>80</v>
      </c>
      <c r="E116" s="77"/>
      <c r="F116" s="78"/>
      <c r="G116" s="74">
        <f aca="true" t="shared" si="35" ref="G116:L116">G26+G29+G34+G42+G45</f>
        <v>4048246.4299999997</v>
      </c>
      <c r="H116" s="74">
        <f t="shared" si="35"/>
        <v>4374489.72</v>
      </c>
      <c r="I116" s="74">
        <f t="shared" si="35"/>
        <v>4175498.83</v>
      </c>
      <c r="J116" s="74">
        <f t="shared" si="35"/>
        <v>4349019.63</v>
      </c>
      <c r="K116" s="74">
        <f t="shared" si="35"/>
        <v>4497533.140000001</v>
      </c>
      <c r="L116" s="74">
        <f t="shared" si="35"/>
        <v>4445019.22</v>
      </c>
      <c r="M116" s="75"/>
      <c r="N116" s="75"/>
    </row>
    <row r="117" spans="2:14" ht="31.5" customHeight="1" hidden="1">
      <c r="B117" s="81"/>
      <c r="C117" s="83"/>
      <c r="D117" s="1" t="s">
        <v>83</v>
      </c>
      <c r="E117" s="77"/>
      <c r="F117" s="78"/>
      <c r="G117" s="74"/>
      <c r="H117" s="75"/>
      <c r="I117" s="75"/>
      <c r="J117" s="75"/>
      <c r="K117" s="75"/>
      <c r="L117" s="75"/>
      <c r="M117" s="75"/>
      <c r="N117" s="75"/>
    </row>
    <row r="118" spans="2:14" ht="15.75" customHeight="1" hidden="1">
      <c r="B118" s="81"/>
      <c r="C118" s="83"/>
      <c r="D118" s="77"/>
      <c r="E118" s="77"/>
      <c r="F118" s="78"/>
      <c r="G118" s="74"/>
      <c r="H118" s="75"/>
      <c r="I118" s="75"/>
      <c r="J118" s="75"/>
      <c r="K118" s="75"/>
      <c r="L118" s="75"/>
      <c r="M118" s="75"/>
      <c r="N118" s="75"/>
    </row>
    <row r="119" spans="2:14" ht="15.75" customHeight="1" hidden="1">
      <c r="B119" s="81"/>
      <c r="C119" s="83"/>
      <c r="D119" s="77"/>
      <c r="E119" s="77"/>
      <c r="F119" s="78"/>
      <c r="G119" s="74"/>
      <c r="H119" s="75"/>
      <c r="I119" s="75"/>
      <c r="J119" s="75"/>
      <c r="K119" s="75"/>
      <c r="L119" s="75"/>
      <c r="M119" s="75"/>
      <c r="N119" s="75"/>
    </row>
    <row r="120" spans="2:14" ht="15.75" customHeight="1" hidden="1">
      <c r="B120" s="81"/>
      <c r="C120" s="83"/>
      <c r="D120" s="77"/>
      <c r="E120" s="77"/>
      <c r="F120" s="78"/>
      <c r="G120" s="74"/>
      <c r="H120" s="75"/>
      <c r="I120" s="75"/>
      <c r="J120" s="75"/>
      <c r="K120" s="75"/>
      <c r="L120" s="75"/>
      <c r="M120" s="75"/>
      <c r="N120" s="75"/>
    </row>
    <row r="121" spans="2:14" ht="24.75" customHeight="1">
      <c r="B121" s="81"/>
      <c r="C121" s="83"/>
      <c r="D121" s="35" t="s">
        <v>80</v>
      </c>
      <c r="E121" s="35" t="s">
        <v>7</v>
      </c>
      <c r="F121" s="35" t="s">
        <v>30</v>
      </c>
      <c r="G121" s="74">
        <v>0</v>
      </c>
      <c r="H121" s="75">
        <v>0</v>
      </c>
      <c r="I121" s="75">
        <v>0</v>
      </c>
      <c r="J121" s="75">
        <v>0</v>
      </c>
      <c r="K121" s="76">
        <f>K61</f>
        <v>400000</v>
      </c>
      <c r="L121" s="75">
        <v>0</v>
      </c>
      <c r="M121" s="75">
        <v>0</v>
      </c>
      <c r="N121" s="75">
        <v>0</v>
      </c>
    </row>
    <row r="122" spans="2:14" ht="24" customHeight="1">
      <c r="B122" s="81"/>
      <c r="C122" s="83"/>
      <c r="D122" s="35" t="s">
        <v>81</v>
      </c>
      <c r="E122" s="35" t="s">
        <v>7</v>
      </c>
      <c r="F122" s="35" t="s">
        <v>30</v>
      </c>
      <c r="G122" s="74">
        <v>0</v>
      </c>
      <c r="H122" s="74">
        <v>0</v>
      </c>
      <c r="I122" s="74">
        <v>0</v>
      </c>
      <c r="J122" s="74">
        <v>0</v>
      </c>
      <c r="K122" s="47">
        <f>K62+K59</f>
        <v>1141230</v>
      </c>
      <c r="L122" s="47">
        <f>L62+L59</f>
        <v>212500</v>
      </c>
      <c r="M122" s="75">
        <v>0</v>
      </c>
      <c r="N122" s="75">
        <v>0</v>
      </c>
    </row>
    <row r="123" spans="7:12" ht="15.75">
      <c r="G123" s="54"/>
      <c r="H123" s="54"/>
      <c r="I123" s="54"/>
      <c r="J123" s="54"/>
      <c r="K123" s="54"/>
      <c r="L123" s="54"/>
    </row>
    <row r="124" spans="7:14" ht="15.75">
      <c r="G124" s="59"/>
      <c r="H124" s="59"/>
      <c r="I124" s="59"/>
      <c r="J124" s="59"/>
      <c r="K124" s="59"/>
      <c r="L124" s="59"/>
      <c r="M124" s="59"/>
      <c r="N124" s="59"/>
    </row>
    <row r="125" spans="4:14" ht="15.75">
      <c r="D125" s="73" t="s">
        <v>101</v>
      </c>
      <c r="G125" s="54">
        <f>G94+G97+G100+G106+G121</f>
        <v>4048246.43</v>
      </c>
      <c r="H125" s="54">
        <f aca="true" t="shared" si="36" ref="H125:M125">H94+H97+H100+H106+H121</f>
        <v>4374489.720000001</v>
      </c>
      <c r="I125" s="54">
        <f t="shared" si="36"/>
        <v>4175498.83</v>
      </c>
      <c r="J125" s="54">
        <f t="shared" si="36"/>
        <v>5995719.63</v>
      </c>
      <c r="K125" s="54">
        <f>K94+K97+K100+K106+K121</f>
        <v>4897533.140000001</v>
      </c>
      <c r="L125" s="54">
        <f t="shared" si="36"/>
        <v>4445019.22</v>
      </c>
      <c r="M125" s="54">
        <f t="shared" si="36"/>
        <v>4445536.35</v>
      </c>
      <c r="N125" s="54">
        <f>N94+N97+N100+N106+N121</f>
        <v>0</v>
      </c>
    </row>
    <row r="126" spans="4:14" ht="15.75">
      <c r="D126" s="1" t="s">
        <v>81</v>
      </c>
      <c r="G126" s="54">
        <f>G95+G98+G101+G104+G107+G122</f>
        <v>77236725.46</v>
      </c>
      <c r="H126" s="54">
        <f aca="true" t="shared" si="37" ref="H126:M126">H95+H98+H101+H104+H107+H122</f>
        <v>81187872.3</v>
      </c>
      <c r="I126" s="54">
        <f t="shared" si="37"/>
        <v>72891129.53</v>
      </c>
      <c r="J126" s="54">
        <f t="shared" si="37"/>
        <v>93414095.27</v>
      </c>
      <c r="K126" s="54">
        <f t="shared" si="37"/>
        <v>103135888.58</v>
      </c>
      <c r="L126" s="54">
        <f t="shared" si="37"/>
        <v>85619579</v>
      </c>
      <c r="M126" s="54">
        <f t="shared" si="37"/>
        <v>85619750</v>
      </c>
      <c r="N126" s="54">
        <f>N95+N98+N101+N104+N107+N122</f>
        <v>85619750</v>
      </c>
    </row>
    <row r="127" spans="4:14" ht="31.5">
      <c r="D127" s="1" t="s">
        <v>83</v>
      </c>
      <c r="G127" s="60">
        <f>G102</f>
        <v>1980000</v>
      </c>
      <c r="H127" s="60">
        <f aca="true" t="shared" si="38" ref="H127:M127">H102</f>
        <v>1364090</v>
      </c>
      <c r="I127" s="60">
        <f t="shared" si="38"/>
        <v>1457590</v>
      </c>
      <c r="J127" s="60">
        <f t="shared" si="38"/>
        <v>1671620</v>
      </c>
      <c r="K127" s="60">
        <f t="shared" si="38"/>
        <v>1668380</v>
      </c>
      <c r="L127" s="60">
        <f t="shared" si="38"/>
        <v>1668380</v>
      </c>
      <c r="M127" s="60">
        <f t="shared" si="38"/>
        <v>1668380</v>
      </c>
      <c r="N127" s="60">
        <f>N102</f>
        <v>0</v>
      </c>
    </row>
  </sheetData>
  <sheetProtection/>
  <mergeCells count="63">
    <mergeCell ref="B60:B62"/>
    <mergeCell ref="C60:C62"/>
    <mergeCell ref="B57:B59"/>
    <mergeCell ref="C57:C59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B8:L8"/>
    <mergeCell ref="B12:J12"/>
    <mergeCell ref="F5:N5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64:L64"/>
    <mergeCell ref="B65:L65"/>
    <mergeCell ref="B71:B73"/>
    <mergeCell ref="C71:C73"/>
    <mergeCell ref="B74:B76"/>
    <mergeCell ref="C74:C76"/>
    <mergeCell ref="B78:L78"/>
    <mergeCell ref="B79:L79"/>
    <mergeCell ref="B82:B83"/>
    <mergeCell ref="C82:C83"/>
    <mergeCell ref="B85:L85"/>
    <mergeCell ref="B86:L86"/>
    <mergeCell ref="B89:B90"/>
    <mergeCell ref="C89:C90"/>
    <mergeCell ref="B93:B95"/>
    <mergeCell ref="C93:C95"/>
    <mergeCell ref="B96:B98"/>
    <mergeCell ref="C96:C98"/>
    <mergeCell ref="B108:B122"/>
    <mergeCell ref="C108:C122"/>
    <mergeCell ref="B99:B102"/>
    <mergeCell ref="C99:C102"/>
    <mergeCell ref="B103:B104"/>
    <mergeCell ref="C103:C104"/>
    <mergeCell ref="B105:B107"/>
    <mergeCell ref="C105:C107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49" r:id="rId1"/>
  <rowBreaks count="1" manualBreakCount="1">
    <brk id="10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2023-12-11T10:42:22Z</cp:lastPrinted>
  <dcterms:created xsi:type="dcterms:W3CDTF">2013-07-25T04:40:16Z</dcterms:created>
  <dcterms:modified xsi:type="dcterms:W3CDTF">2023-12-11T10:43:15Z</dcterms:modified>
  <cp:category/>
  <cp:version/>
  <cp:contentType/>
  <cp:contentStatus/>
</cp:coreProperties>
</file>